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over" sheetId="1" state="visible" r:id="rId1"/>
    <sheet xmlns:r="http://schemas.openxmlformats.org/officeDocument/2006/relationships" name="診断（15店舗の壁）" sheetId="2" state="visible" r:id="rId2"/>
    <sheet xmlns:r="http://schemas.openxmlformats.org/officeDocument/2006/relationships" name="スコアサマリー" sheetId="3" state="visible" r:id="rId3"/>
    <sheet xmlns:r="http://schemas.openxmlformats.org/officeDocument/2006/relationships" name="本部機能分離表" sheetId="4" state="visible" r:id="rId4"/>
    <sheet xmlns:r="http://schemas.openxmlformats.org/officeDocument/2006/relationships" name="意思決定プロトコル" sheetId="5" state="visible" r:id="rId5"/>
    <sheet xmlns:r="http://schemas.openxmlformats.org/officeDocument/2006/relationships" name="Action Plan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6">
    <font>
      <name val="Calibri"/>
      <family val="2"/>
      <color theme="1"/>
      <sz val="11"/>
      <scheme val="minor"/>
    </font>
    <font>
      <name val="游ゴシック"/>
      <b val="1"/>
      <color rgb="006B5B3D"/>
      <sz val="16"/>
    </font>
    <font>
      <name val="游ゴシック"/>
      <b val="1"/>
      <color rgb="00C94B3D"/>
      <sz val="11"/>
    </font>
    <font>
      <name val="游ゴシック"/>
      <b val="1"/>
      <color rgb="00FFFFFF"/>
      <sz val="12"/>
    </font>
    <font>
      <name val="游ゴシック"/>
      <b val="1"/>
      <color rgb="001A1A1A"/>
      <sz val="11"/>
    </font>
    <font>
      <name val="游ゴシック"/>
      <color rgb="001A1A1A"/>
      <sz val="11"/>
    </font>
    <font>
      <name val="游ゴシック"/>
      <color rgb="006B5B3D"/>
      <sz val="9"/>
    </font>
    <font>
      <name val="游ゴシック"/>
      <b val="1"/>
      <color rgb="006B5B3D"/>
      <sz val="14"/>
    </font>
    <font>
      <name val="游ゴシック"/>
      <color rgb="006B5B3D"/>
      <sz val="10"/>
    </font>
    <font>
      <name val="游ゴシック"/>
      <b val="1"/>
      <color rgb="00FFFFFF"/>
      <sz val="11"/>
    </font>
    <font>
      <name val="游ゴシック"/>
      <b val="1"/>
      <color rgb="001A1A1A"/>
      <sz val="12"/>
    </font>
    <font>
      <name val="游ゴシック"/>
      <b val="1"/>
      <color rgb="006B5B3D"/>
      <sz val="11"/>
    </font>
    <font>
      <name val="游ゴシック"/>
      <b val="1"/>
      <color rgb="001A1A1A"/>
      <sz val="14"/>
    </font>
    <font>
      <name val="游ゴシック"/>
      <b val="1"/>
      <color rgb="00C94B3D"/>
      <sz val="14"/>
    </font>
    <font>
      <name val="游ゴシック"/>
      <b val="1"/>
      <color rgb="00FFFFFF"/>
      <sz val="13"/>
    </font>
    <font>
      <name val="游ゴシック"/>
      <b val="1"/>
      <color rgb="00C94B3D"/>
      <sz val="10"/>
    </font>
  </fonts>
  <fills count="7">
    <fill>
      <patternFill/>
    </fill>
    <fill>
      <patternFill patternType="gray125"/>
    </fill>
    <fill>
      <patternFill patternType="solid">
        <fgColor rgb="006B5B3D"/>
        <bgColor rgb="006B5B3D"/>
      </patternFill>
    </fill>
    <fill>
      <patternFill patternType="solid">
        <fgColor rgb="00D4A94A"/>
        <bgColor rgb="00D4A94A"/>
      </patternFill>
    </fill>
    <fill>
      <patternFill patternType="solid">
        <fgColor rgb="00F8F3E4"/>
        <bgColor rgb="00F8F3E4"/>
      </patternFill>
    </fill>
    <fill>
      <patternFill patternType="solid">
        <fgColor rgb="00FFFFFF"/>
        <bgColor rgb="00FFFFFF"/>
      </patternFill>
    </fill>
    <fill>
      <patternFill patternType="solid">
        <fgColor rgb="00F0DFA8"/>
        <bgColor rgb="00F0DFA8"/>
      </patternFill>
    </fill>
  </fills>
  <borders count="2">
    <border>
      <left/>
      <right/>
      <top/>
      <bottom/>
      <diagonal/>
    </border>
    <border>
      <left style="thin">
        <color rgb="006B5B3D"/>
      </left>
      <right style="thin">
        <color rgb="006B5B3D"/>
      </right>
      <top style="thin">
        <color rgb="006B5B3D"/>
      </top>
      <bottom style="thin">
        <color rgb="006B5B3D"/>
      </bottom>
    </border>
  </borders>
  <cellStyleXfs count="1">
    <xf numFmtId="0" fontId="0" fillId="0" borderId="0"/>
  </cellStyleXfs>
  <cellXfs count="32">
    <xf numFmtId="0" fontId="0" fillId="0" borderId="0" pivotButton="0" quotePrefix="0" xfId="0"/>
    <xf numFmtId="0" fontId="1" fillId="0" borderId="0" applyAlignment="1" pivotButton="0" quotePrefix="0" xfId="0">
      <alignment horizontal="left" vertical="center"/>
    </xf>
    <xf numFmtId="0" fontId="2" fillId="0" borderId="0" applyAlignment="1" pivotButton="0" quotePrefix="0" xfId="0">
      <alignment horizontal="left" vertical="center"/>
    </xf>
    <xf numFmtId="0" fontId="3" fillId="2" borderId="1" applyAlignment="1" pivotButton="0" quotePrefix="0" xfId="0">
      <alignment horizontal="left" vertical="center"/>
    </xf>
    <xf numFmtId="0" fontId="4" fillId="3" borderId="1" applyAlignment="1" pivotButton="0" quotePrefix="0" xfId="0">
      <alignment horizontal="left" vertical="center" wrapText="1"/>
    </xf>
    <xf numFmtId="0" fontId="5" fillId="0" borderId="1" applyAlignment="1" pivotButton="0" quotePrefix="0" xfId="0">
      <alignment horizontal="left" vertical="center" wrapText="1"/>
    </xf>
    <xf numFmtId="0" fontId="4" fillId="4" borderId="1" applyAlignment="1" pivotButton="0" quotePrefix="0" xfId="0">
      <alignment horizontal="left" vertical="center" wrapText="1"/>
    </xf>
    <xf numFmtId="0" fontId="5" fillId="5" borderId="1" applyAlignment="1" pivotButton="0" quotePrefix="0" xfId="0">
      <alignment horizontal="left" vertical="center" wrapText="1"/>
    </xf>
    <xf numFmtId="0" fontId="6" fillId="0" borderId="0" pivotButton="0" quotePrefix="0" xfId="0"/>
    <xf numFmtId="0" fontId="7" fillId="0" borderId="0" applyAlignment="1" pivotButton="0" quotePrefix="0" xfId="0">
      <alignment horizontal="left" vertical="center"/>
    </xf>
    <xf numFmtId="0" fontId="0" fillId="4" borderId="1" pivotButton="0" quotePrefix="0" xfId="0"/>
    <xf numFmtId="0" fontId="8" fillId="4" borderId="1" applyAlignment="1" pivotButton="0" quotePrefix="0" xfId="0">
      <alignment horizontal="left" vertical="center" wrapText="1"/>
    </xf>
    <xf numFmtId="0" fontId="9" fillId="2" borderId="1" applyAlignment="1" pivotButton="0" quotePrefix="0" xfId="0">
      <alignment horizontal="center" vertical="center" wrapText="1"/>
    </xf>
    <xf numFmtId="0" fontId="5" fillId="6" borderId="1" applyAlignment="1" pivotButton="0" quotePrefix="0" xfId="0">
      <alignment horizontal="center" vertical="center" wrapText="1"/>
    </xf>
    <xf numFmtId="0" fontId="5" fillId="6" borderId="1" applyAlignment="1" pivotButton="0" quotePrefix="0" xfId="0">
      <alignment horizontal="left" vertical="center" wrapText="1"/>
    </xf>
    <xf numFmtId="0" fontId="5" fillId="5" borderId="1" applyAlignment="1" pivotButton="0" quotePrefix="0" xfId="0">
      <alignment horizontal="center" vertical="center" wrapText="1"/>
    </xf>
    <xf numFmtId="0" fontId="5" fillId="4" borderId="1" applyAlignment="1" pivotButton="0" quotePrefix="0" xfId="0">
      <alignment horizontal="center" vertical="center" wrapText="1"/>
    </xf>
    <xf numFmtId="0" fontId="5" fillId="4" borderId="1" applyAlignment="1" pivotButton="0" quotePrefix="0" xfId="0">
      <alignment horizontal="left" vertical="center" wrapText="1"/>
    </xf>
    <xf numFmtId="0" fontId="10" fillId="3" borderId="1" applyAlignment="1" pivotButton="0" quotePrefix="0" xfId="0">
      <alignment horizontal="center" vertical="center" wrapText="1"/>
    </xf>
    <xf numFmtId="0" fontId="11" fillId="4" borderId="1" applyAlignment="1" pivotButton="0" quotePrefix="0" xfId="0">
      <alignment horizontal="center" vertical="center" wrapText="1"/>
    </xf>
    <xf numFmtId="0" fontId="7" fillId="0" borderId="0" pivotButton="0" quotePrefix="0" xfId="0"/>
    <xf numFmtId="0" fontId="8" fillId="0" borderId="0" applyAlignment="1" pivotButton="0" quotePrefix="0" xfId="0">
      <alignment horizontal="left" vertical="center" wrapText="1"/>
    </xf>
    <xf numFmtId="0" fontId="4" fillId="3" borderId="1" applyAlignment="1" pivotButton="0" quotePrefix="0" xfId="0">
      <alignment horizontal="center" vertical="center" wrapText="1"/>
    </xf>
    <xf numFmtId="0" fontId="0" fillId="0" borderId="1" pivotButton="0" quotePrefix="0" xfId="0"/>
    <xf numFmtId="0" fontId="4" fillId="3" borderId="1" applyAlignment="1" pivotButton="0" quotePrefix="0" xfId="0">
      <alignment horizontal="left" vertical="center"/>
    </xf>
    <xf numFmtId="0" fontId="2" fillId="4" borderId="1" applyAlignment="1" pivotButton="0" quotePrefix="0" xfId="0">
      <alignment horizontal="center" vertical="center" wrapText="1"/>
    </xf>
    <xf numFmtId="0" fontId="12" fillId="5" borderId="1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left" vertical="center" wrapText="1"/>
    </xf>
    <xf numFmtId="0" fontId="13" fillId="4" borderId="1" applyAlignment="1" pivotButton="0" quotePrefix="0" xfId="0">
      <alignment horizontal="center" vertical="center" wrapText="1"/>
    </xf>
    <xf numFmtId="0" fontId="14" fillId="2" borderId="1" applyAlignment="1" pivotButton="0" quotePrefix="0" xfId="0">
      <alignment horizontal="left" vertical="center"/>
    </xf>
    <xf numFmtId="0" fontId="3" fillId="2" borderId="1" applyAlignment="1" pivotButton="0" quotePrefix="0" xfId="0">
      <alignment horizontal="left" vertical="center" wrapText="1"/>
    </xf>
    <xf numFmtId="0" fontId="15" fillId="0" borderId="0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charts/chart1.xml><?xml version="1.0" encoding="utf-8"?>
<chartSpace xmlns="http://schemas.openxmlformats.org/drawingml/2006/chart">
  <style val="26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5軸レーダー（10点満点）</a:t>
            </a:r>
          </a:p>
        </rich>
      </tx>
    </title>
    <plotArea>
      <radarChart>
        <radarStyle val="filled"/>
        <ser>
          <idx val="0"/>
          <order val="0"/>
          <tx>
            <strRef>
              <f>'スコアサマリー'!B4</f>
            </strRef>
          </tx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'スコアサマリー'!$A$5:$A$9</f>
            </numRef>
          </cat>
          <val>
            <numRef>
              <f>'スコアサマリー'!$B$5:$B$9</f>
            </numRef>
          </val>
        </ser>
        <axId val="10"/>
        <axId val="100"/>
      </rad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5</col>
      <colOff>0</colOff>
      <row>3</row>
      <rowOff>0</rowOff>
    </from>
    <ext cx="504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B2:E18"/>
  <sheetViews>
    <sheetView showGridLines="0" workbookViewId="0">
      <selection activeCell="A1" sqref="A1"/>
    </sheetView>
  </sheetViews>
  <sheetFormatPr baseColWidth="8" defaultRowHeight="15"/>
  <cols>
    <col width="18" customWidth="1" min="1" max="1"/>
    <col width="26" customWidth="1" min="2" max="2"/>
    <col width="18" customWidth="1" min="3" max="3"/>
    <col width="26" customWidth="1" min="4" max="4"/>
    <col width="4" customWidth="1" min="5" max="5"/>
    <col width="4" customWidth="1" min="6" max="6"/>
  </cols>
  <sheetData>
    <row r="2" ht="32" customHeight="1">
      <c r="B2" s="1" t="inlineStr">
        <is>
          <t>多店舗飲食 壁突破診断キット／15店舗の壁 診断＆実践シート</t>
        </is>
      </c>
    </row>
    <row r="3">
      <c r="B3" s="2" t="inlineStr">
        <is>
          <t>対象：5〜20店舗規模の飲食チェーン</t>
        </is>
      </c>
    </row>
    <row r="5" ht="22" customHeight="1">
      <c r="B5" s="3" t="inlineStr">
        <is>
          <t>このシートの使い方（5ステップ）</t>
        </is>
      </c>
      <c r="C5" s="3" t="n"/>
      <c r="D5" s="3" t="n"/>
      <c r="E5" s="3" t="n"/>
    </row>
    <row r="6" ht="22" customHeight="1">
      <c r="B6" s="4" t="inlineStr">
        <is>
          <t>STEP 1</t>
        </is>
      </c>
      <c r="C6" s="5" t="inlineStr">
        <is>
          <t>『診断』シートの10問に、現状スコア1〜5で回答</t>
        </is>
      </c>
    </row>
    <row r="7" ht="22" customHeight="1">
      <c r="B7" s="4" t="inlineStr">
        <is>
          <t>STEP 2</t>
        </is>
      </c>
      <c r="C7" s="5" t="inlineStr">
        <is>
          <t>『スコアサマリー』で軸別スコア・レーダー・優先軸を確認</t>
        </is>
      </c>
    </row>
    <row r="8" ht="22" customHeight="1">
      <c r="B8" s="4" t="inlineStr">
        <is>
          <t>STEP 3</t>
        </is>
      </c>
      <c r="C8" s="5" t="inlineStr">
        <is>
          <t>『本部機能分離表／意思決定プロトコル／店長パイプライン 等』で実践テンプレを埋める</t>
        </is>
      </c>
    </row>
    <row r="9" ht="22" customHeight="1">
      <c r="B9" s="4" t="inlineStr">
        <is>
          <t>STEP 4</t>
        </is>
      </c>
      <c r="C9" s="5" t="inlineStr">
        <is>
          <t>『Action Plan』で30/60/90日のアクションを確定</t>
        </is>
      </c>
    </row>
    <row r="10" ht="22" customHeight="1">
      <c r="B10" s="4" t="inlineStr">
        <is>
          <t>STEP 5</t>
        </is>
      </c>
      <c r="C10" s="5" t="inlineStr">
        <is>
          <t>30日後に再度診断し、スコアの変化を確認</t>
        </is>
      </c>
    </row>
    <row r="12" ht="22" customHeight="1">
      <c r="B12" s="3" t="inlineStr">
        <is>
          <t>診断対象の基本情報</t>
        </is>
      </c>
      <c r="C12" s="3" t="n"/>
      <c r="D12" s="3" t="n"/>
      <c r="E12" s="3" t="n"/>
    </row>
    <row r="13">
      <c r="B13" s="6" t="inlineStr">
        <is>
          <t>商号</t>
        </is>
      </c>
      <c r="C13" s="7" t="n"/>
      <c r="D13" s="6" t="inlineStr">
        <is>
          <t>主業態</t>
        </is>
      </c>
      <c r="E13" s="7" t="n"/>
    </row>
    <row r="14">
      <c r="B14" s="6" t="inlineStr">
        <is>
          <t>代表者</t>
        </is>
      </c>
      <c r="C14" s="7" t="n"/>
      <c r="D14" s="6" t="inlineStr">
        <is>
          <t>診断日</t>
        </is>
      </c>
      <c r="E14" s="7" t="n"/>
    </row>
    <row r="15">
      <c r="B15" s="6" t="inlineStr">
        <is>
          <t>店舗数</t>
        </is>
      </c>
      <c r="C15" s="7" t="n"/>
      <c r="D15" s="6" t="inlineStr">
        <is>
          <t>記入者</t>
        </is>
      </c>
      <c r="E15" s="7" t="n"/>
    </row>
    <row r="18">
      <c r="B18" s="8" t="inlineStr">
        <is>
          <t>(C) 合同会社メシゴト ／ 本キットは無料DL。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5"/>
  <sheetViews>
    <sheetView showGridLines="0" workbookViewId="0">
      <selection activeCell="A1" sqref="A1"/>
    </sheetView>
  </sheetViews>
  <sheetFormatPr baseColWidth="8" defaultRowHeight="15"/>
  <cols>
    <col width="5" customWidth="1" min="1" max="1"/>
    <col width="14" customWidth="1" min="2" max="2"/>
    <col width="54" customWidth="1" min="3" max="3"/>
    <col width="12" customWidth="1" min="4" max="4"/>
    <col width="34" customWidth="1" min="5" max="5"/>
  </cols>
  <sheetData>
    <row r="1" ht="24" customHeight="1">
      <c r="A1" s="9" t="inlineStr">
        <is>
          <t>15店舗の壁：自己診断（10問 / 5段階）</t>
        </is>
      </c>
    </row>
    <row r="2" ht="36" customHeight="1">
      <c r="A2" s="6" t="inlineStr">
        <is>
          <t>このシートの目的：</t>
        </is>
      </c>
      <c r="B2" s="10" t="n"/>
      <c r="C2" s="11" t="inlineStr">
        <is>
          <t>15店舗の壁を突破するための本部・人材・SV・教育・数値の5軸を、1=全くできていない〜5=完璧にできている で自己採点する。</t>
        </is>
      </c>
      <c r="D2" s="10" t="n"/>
      <c r="E2" s="10" t="n"/>
    </row>
    <row r="3" ht="22" customHeight="1">
      <c r="A3" s="12" t="inlineStr">
        <is>
          <t>No</t>
        </is>
      </c>
      <c r="B3" s="12" t="inlineStr">
        <is>
          <t>軸</t>
        </is>
      </c>
      <c r="C3" s="12" t="inlineStr">
        <is>
          <t>問い</t>
        </is>
      </c>
      <c r="D3" s="12" t="inlineStr">
        <is>
          <t>現状スコア(1-5)</t>
        </is>
      </c>
      <c r="E3" s="12" t="inlineStr">
        <is>
          <t>コメント</t>
        </is>
      </c>
    </row>
    <row r="4" ht="34" customHeight="1">
      <c r="A4" s="13" t="n">
        <v>1</v>
      </c>
      <c r="B4" s="14" t="inlineStr">
        <is>
          <t>A. 本部機能</t>
        </is>
      </c>
      <c r="C4" s="14" t="inlineStr">
        <is>
          <t>社長の意思決定プロセス（出店可否・人事・予算）が文書化されており、他者が追体験できる</t>
        </is>
      </c>
      <c r="D4" s="15" t="n">
        <v>3</v>
      </c>
      <c r="E4" s="7" t="n"/>
    </row>
    <row r="5" ht="34" customHeight="1">
      <c r="A5" s="13" t="n">
        <v>2</v>
      </c>
      <c r="B5" s="14" t="inlineStr">
        <is>
          <t>A. 本部機能</t>
        </is>
      </c>
      <c r="C5" s="14" t="inlineStr">
        <is>
          <t>経理・総務・人事など管理業務を社長が片手間でやっていない（専任または外注）</t>
        </is>
      </c>
      <c r="D5" s="15" t="n">
        <v>3</v>
      </c>
      <c r="E5" s="7" t="n"/>
    </row>
    <row r="6" ht="34" customHeight="1">
      <c r="A6" s="16" t="n">
        <v>3</v>
      </c>
      <c r="B6" s="17" t="inlineStr">
        <is>
          <t>B. 人材供給</t>
        </is>
      </c>
      <c r="C6" s="17" t="inlineStr">
        <is>
          <t>次の出店に備えた店長候補が、常に最低1名は社内にストックされている</t>
        </is>
      </c>
      <c r="D6" s="15" t="n">
        <v>3</v>
      </c>
      <c r="E6" s="7" t="n"/>
    </row>
    <row r="7" ht="34" customHeight="1">
      <c r="A7" s="16" t="n">
        <v>4</v>
      </c>
      <c r="B7" s="17" t="inlineStr">
        <is>
          <t>B. 人材供給</t>
        </is>
      </c>
      <c r="C7" s="17" t="inlineStr">
        <is>
          <t>アルバイト応募から初日出勤までの動線（募集媒体・面接・入社手続き）がマニュアル化されている</t>
        </is>
      </c>
      <c r="D7" s="15" t="n">
        <v>3</v>
      </c>
      <c r="E7" s="7" t="n"/>
    </row>
    <row r="8" ht="34" customHeight="1">
      <c r="A8" s="13" t="n">
        <v>5</v>
      </c>
      <c r="B8" s="14" t="inlineStr">
        <is>
          <t>C. SV体制</t>
        </is>
      </c>
      <c r="C8" s="14" t="inlineStr">
        <is>
          <t>社長または経営幹部が、月1回以上は全店舗を巡回し現場を把握している</t>
        </is>
      </c>
      <c r="D8" s="15" t="n">
        <v>2</v>
      </c>
      <c r="E8" s="7" t="n"/>
    </row>
    <row r="9" ht="34" customHeight="1">
      <c r="A9" s="13" t="n">
        <v>6</v>
      </c>
      <c r="B9" s="14" t="inlineStr">
        <is>
          <t>C. SV体制</t>
        </is>
      </c>
      <c r="C9" s="14" t="inlineStr">
        <is>
          <t>店舗巡回時のチェック項目（QSC・売上・スタッフ状態）が明文化されている</t>
        </is>
      </c>
      <c r="D9" s="15" t="n">
        <v>5</v>
      </c>
      <c r="E9" s="7" t="n"/>
    </row>
    <row r="10" ht="34" customHeight="1">
      <c r="A10" s="16" t="n">
        <v>7</v>
      </c>
      <c r="B10" s="17" t="inlineStr">
        <is>
          <t>D. 教育</t>
        </is>
      </c>
      <c r="C10" s="17" t="inlineStr">
        <is>
          <t>新人スタッフの初日〜1ヶ月の育成プログラムが標準化されている</t>
        </is>
      </c>
      <c r="D10" s="15" t="n">
        <v>8</v>
      </c>
      <c r="E10" s="7" t="n"/>
    </row>
    <row r="11" ht="34" customHeight="1">
      <c r="A11" s="16" t="n">
        <v>8</v>
      </c>
      <c r="B11" s="17" t="inlineStr">
        <is>
          <t>D. 教育</t>
        </is>
      </c>
      <c r="C11" s="17" t="inlineStr">
        <is>
          <t>営業マニュアル（オペレーション・レシピ・接客）が最新版に更新されている</t>
        </is>
      </c>
      <c r="D11" s="15" t="n">
        <v>2</v>
      </c>
      <c r="E11" s="7" t="n"/>
    </row>
    <row r="12" ht="34" customHeight="1">
      <c r="A12" s="13" t="n">
        <v>9</v>
      </c>
      <c r="B12" s="14" t="inlineStr">
        <is>
          <t>E. 数値管理</t>
        </is>
      </c>
      <c r="C12" s="14" t="inlineStr">
        <is>
          <t>全店舗の日次売上・客数・客単価がリアルタイムで把握できる</t>
        </is>
      </c>
      <c r="D12" s="15" t="n">
        <v>2</v>
      </c>
      <c r="E12" s="7" t="n"/>
    </row>
    <row r="13" ht="34" customHeight="1">
      <c r="A13" s="13" t="n">
        <v>10</v>
      </c>
      <c r="B13" s="14" t="inlineStr">
        <is>
          <t>E. 数値管理</t>
        </is>
      </c>
      <c r="C13" s="14" t="inlineStr">
        <is>
          <t>理論原価と実際原価のGAPを月次で確認し、ズレの原因を追える</t>
        </is>
      </c>
      <c r="D13" s="15" t="n">
        <v>2</v>
      </c>
      <c r="E13" s="7" t="n"/>
    </row>
    <row r="15">
      <c r="B15" s="6" t="inlineStr">
        <is>
          <t>小計</t>
        </is>
      </c>
      <c r="C15" s="6" t="inlineStr">
        <is>
          <t>（合計 / 50点満点）</t>
        </is>
      </c>
      <c r="D15" s="18">
        <f>SUM(D4:D13)</f>
        <v/>
      </c>
      <c r="E15" s="19">
        <f>TEXT(D15/50,"0.0%") &amp; "（50点満点換算）"</f>
        <v/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24"/>
  <sheetViews>
    <sheetView showGridLines="0" workbookViewId="0">
      <selection activeCell="A1" sqref="A1"/>
    </sheetView>
  </sheetViews>
  <sheetFormatPr baseColWidth="8" defaultRowHeight="15"/>
  <cols>
    <col width="20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20" t="inlineStr">
        <is>
          <t>スコアサマリー（このフェーズ5軸）</t>
        </is>
      </c>
    </row>
    <row r="2">
      <c r="A2" s="21" t="inlineStr">
        <is>
          <t>診断シートの現状スコアを元に、5軸の合計点と100点換算を自動集計。最も低い軸が優先改善領域です。</t>
        </is>
      </c>
    </row>
    <row r="4">
      <c r="A4" s="12" t="inlineStr">
        <is>
          <t>軸</t>
        </is>
      </c>
      <c r="B4" s="12" t="inlineStr">
        <is>
          <t>合計(10点満点)</t>
        </is>
      </c>
      <c r="C4" s="12" t="inlineStr">
        <is>
          <t>100点換算</t>
        </is>
      </c>
      <c r="D4" s="12" t="inlineStr">
        <is>
          <t>判定</t>
        </is>
      </c>
    </row>
    <row r="5" ht="22" customHeight="1">
      <c r="A5" s="17" t="inlineStr">
        <is>
          <t>A. 本部機能</t>
        </is>
      </c>
      <c r="B5" s="15">
        <f>IFERROR('診断（15店舗の壁）'!D4+'診断（15店舗の壁）'!D5,0)</f>
        <v/>
      </c>
      <c r="C5" s="15">
        <f>ROUND(B5/10*100,0)</f>
        <v/>
      </c>
      <c r="D5" s="15">
        <f>IF(C5&gt;=80,"維持",IF(C5&gt;=60,"要改善","最優先"))</f>
        <v/>
      </c>
    </row>
    <row r="6" ht="22" customHeight="1">
      <c r="A6" s="17" t="inlineStr">
        <is>
          <t>B. 人材供給</t>
        </is>
      </c>
      <c r="B6" s="15">
        <f>IFERROR('診断（15店舗の壁）'!D6+'診断（15店舗の壁）'!D7,0)</f>
        <v/>
      </c>
      <c r="C6" s="15">
        <f>ROUND(B6/10*100,0)</f>
        <v/>
      </c>
      <c r="D6" s="15">
        <f>IF(C6&gt;=80,"維持",IF(C6&gt;=60,"要改善","最優先"))</f>
        <v/>
      </c>
    </row>
    <row r="7" ht="22" customHeight="1">
      <c r="A7" s="17" t="inlineStr">
        <is>
          <t>C. SV体制</t>
        </is>
      </c>
      <c r="B7" s="15">
        <f>IFERROR('診断（15店舗の壁）'!D8+'診断（15店舗の壁）'!D9,0)</f>
        <v/>
      </c>
      <c r="C7" s="15">
        <f>ROUND(B7/10*100,0)</f>
        <v/>
      </c>
      <c r="D7" s="15">
        <f>IF(C7&gt;=80,"維持",IF(C7&gt;=60,"要改善","最優先"))</f>
        <v/>
      </c>
    </row>
    <row r="8" ht="22" customHeight="1">
      <c r="A8" s="17" t="inlineStr">
        <is>
          <t>D. 教育</t>
        </is>
      </c>
      <c r="B8" s="15">
        <f>IFERROR('診断（15店舗の壁）'!D10+'診断（15店舗の壁）'!D11,0)</f>
        <v/>
      </c>
      <c r="C8" s="15">
        <f>ROUND(B8/10*100,0)</f>
        <v/>
      </c>
      <c r="D8" s="15">
        <f>IF(C8&gt;=80,"維持",IF(C8&gt;=60,"要改善","最優先"))</f>
        <v/>
      </c>
    </row>
    <row r="9" ht="22" customHeight="1">
      <c r="A9" s="17" t="inlineStr">
        <is>
          <t>E. 数値管理</t>
        </is>
      </c>
      <c r="B9" s="15">
        <f>IFERROR('診断（15店舗の壁）'!D12+'診断（15店舗の壁）'!D13,0)</f>
        <v/>
      </c>
      <c r="C9" s="15">
        <f>ROUND(B9/10*100,0)</f>
        <v/>
      </c>
      <c r="D9" s="15">
        <f>IF(C9&gt;=80,"維持",IF(C9&gt;=60,"要改善","最優先"))</f>
        <v/>
      </c>
    </row>
    <row r="10">
      <c r="A10" s="6" t="inlineStr">
        <is>
          <t>フェーズ合計(50点満点)</t>
        </is>
      </c>
      <c r="B10" s="22">
        <f>SUM('診断（15店舗の壁）'!D4:D13)</f>
        <v/>
      </c>
      <c r="C10" s="22">
        <f>ROUND(SUM('診断（15店舗の壁）'!D4:D13)/50*100,0)</f>
        <v/>
      </c>
      <c r="D10" s="23" t="inlineStr"/>
    </row>
    <row r="13">
      <c r="A13" s="24" t="inlineStr">
        <is>
          <t>優先軸ランキング（100点換算の低い順）</t>
        </is>
      </c>
      <c r="B13" s="24" t="n"/>
      <c r="C13" s="24" t="n"/>
      <c r="D13" s="24" t="n"/>
    </row>
    <row r="14">
      <c r="A14" s="12" t="inlineStr">
        <is>
          <t>順位</t>
        </is>
      </c>
      <c r="B14" s="12" t="inlineStr">
        <is>
          <t>軸</t>
        </is>
      </c>
      <c r="C14" s="12" t="inlineStr">
        <is>
          <t>100点換算</t>
        </is>
      </c>
      <c r="D14" s="12" t="inlineStr">
        <is>
          <t>判定</t>
        </is>
      </c>
    </row>
    <row r="15">
      <c r="A15" s="16" t="inlineStr">
        <is>
          <t>第1位</t>
        </is>
      </c>
      <c r="B15" s="17">
        <f>INDEX($A$5:$A$9,MATCH(SMALL($C$5:$C$9,1),$C$5:$C$9,0))</f>
        <v/>
      </c>
      <c r="C15" s="16">
        <f>SMALL($C$5:$C$9,1)</f>
        <v/>
      </c>
      <c r="D15" s="25">
        <f>IF(C15&gt;=80,"維持",IF(C15&gt;=60,"要改善","最優先"))</f>
        <v/>
      </c>
    </row>
    <row r="16">
      <c r="A16" s="15" t="inlineStr">
        <is>
          <t>第2位</t>
        </is>
      </c>
      <c r="B16" s="7">
        <f>INDEX($A$5:$A$9,MATCH(SMALL($C$5:$C$9,2),$C$5:$C$9,0))</f>
        <v/>
      </c>
      <c r="C16" s="15">
        <f>SMALL($C$5:$C$9,2)</f>
        <v/>
      </c>
      <c r="D16" s="15">
        <f>IF(C16&gt;=80,"維持",IF(C16&gt;=60,"要改善","最優先"))</f>
        <v/>
      </c>
    </row>
    <row r="17">
      <c r="A17" s="15" t="inlineStr">
        <is>
          <t>第3位</t>
        </is>
      </c>
      <c r="B17" s="7">
        <f>INDEX($A$5:$A$9,MATCH(SMALL($C$5:$C$9,3),$C$5:$C$9,0))</f>
        <v/>
      </c>
      <c r="C17" s="15">
        <f>SMALL($C$5:$C$9,3)</f>
        <v/>
      </c>
      <c r="D17" s="15">
        <f>IF(C17&gt;=80,"維持",IF(C17&gt;=60,"要改善","最優先"))</f>
        <v/>
      </c>
    </row>
    <row r="18">
      <c r="A18" s="15" t="inlineStr">
        <is>
          <t>第4位</t>
        </is>
      </c>
      <c r="B18" s="7">
        <f>INDEX($A$5:$A$9,MATCH(SMALL($C$5:$C$9,4),$C$5:$C$9,0))</f>
        <v/>
      </c>
      <c r="C18" s="15">
        <f>SMALL($C$5:$C$9,4)</f>
        <v/>
      </c>
      <c r="D18" s="15">
        <f>IF(C18&gt;=80,"維持",IF(C18&gt;=60,"要改善","最優先"))</f>
        <v/>
      </c>
    </row>
    <row r="19">
      <c r="A19" s="15" t="inlineStr">
        <is>
          <t>第5位</t>
        </is>
      </c>
      <c r="B19" s="7">
        <f>INDEX($A$5:$A$9,MATCH(SMALL($C$5:$C$9,5),$C$5:$C$9,0))</f>
        <v/>
      </c>
      <c r="C19" s="15">
        <f>SMALL($C$5:$C$9,5)</f>
        <v/>
      </c>
      <c r="D19" s="15">
        <f>IF(C19&gt;=80,"維持",IF(C19&gt;=60,"要改善","最優先"))</f>
        <v/>
      </c>
    </row>
    <row r="22">
      <c r="A22" s="24" t="inlineStr">
        <is>
          <t>総合スコア</t>
        </is>
      </c>
      <c r="B22" s="24" t="n"/>
      <c r="C22" s="24" t="n"/>
      <c r="D22" s="24" t="n"/>
    </row>
    <row r="23">
      <c r="A23" s="6" t="inlineStr">
        <is>
          <t>合計</t>
        </is>
      </c>
      <c r="B23" s="26">
        <f>SUM('診断（15店舗の壁）'!D4:D13)</f>
        <v/>
      </c>
      <c r="C23" s="27" t="inlineStr">
        <is>
          <t>/ 50点満点</t>
        </is>
      </c>
    </row>
    <row r="24">
      <c r="A24" s="6" t="inlineStr">
        <is>
          <t>100点換算</t>
        </is>
      </c>
      <c r="B24" s="28">
        <f>ROUND(SUM('診断（15店舗の壁）'!D4:D13)/50*100,0)</f>
        <v/>
      </c>
      <c r="C24" s="27" t="inlineStr">
        <is>
          <t>点</t>
        </is>
      </c>
    </row>
  </sheetData>
  <pageMargins left="0.75" right="0.75" top="1" bottom="1" header="0.5" footer="0.5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K49"/>
  <sheetViews>
    <sheetView showGridLines="0" workbookViewId="0">
      <selection activeCell="A1" sqref="A1"/>
    </sheetView>
  </sheetViews>
  <sheetFormatPr baseColWidth="8" defaultRowHeight="15"/>
  <cols>
    <col width="22" customWidth="1" min="1" max="1"/>
    <col width="30" customWidth="1" min="2" max="2"/>
    <col width="18" customWidth="1" min="3" max="3"/>
    <col width="18" customWidth="1" min="4" max="4"/>
    <col width="28" customWidth="1" min="5" max="5"/>
    <col width="18" customWidth="1" min="6" max="6"/>
    <col width="18" customWidth="1" min="7" max="7"/>
    <col width="18" customWidth="1" min="8" max="8"/>
    <col width="18" customWidth="1" min="9" max="9"/>
    <col width="18" customWidth="1" min="10" max="10"/>
    <col width="18" customWidth="1" min="11" max="11"/>
  </cols>
  <sheetData>
    <row r="1" ht="26" customHeight="1">
      <c r="A1" s="29" t="inlineStr">
        <is>
          <t>▼ 分離表</t>
        </is>
      </c>
      <c r="B1" s="29" t="n"/>
      <c r="C1" s="29" t="n"/>
      <c r="D1" s="29" t="n"/>
      <c r="E1" s="29" t="n"/>
      <c r="F1" s="29" t="n"/>
      <c r="G1" s="29" t="n"/>
      <c r="H1" s="29" t="n"/>
      <c r="I1" s="29" t="n"/>
      <c r="J1" s="29" t="n"/>
      <c r="K1" s="29" t="n"/>
    </row>
    <row r="2">
      <c r="A2" s="11" t="inlineStr">
        <is>
          <t>【目的】社長の脳内を機能別に分解し、担当者を明確化する</t>
        </is>
      </c>
    </row>
    <row r="3">
      <c r="A3" s="11" t="inlineStr">
        <is>
          <t>【使い方】9つの本部機能について、現状と理想の担当者を記入し、移譲期限を設定する</t>
        </is>
      </c>
    </row>
    <row r="4">
      <c r="A4" s="11" t="inlineStr">
        <is>
          <t>【所要時間】初回60分 / 月次見直し15分</t>
        </is>
      </c>
    </row>
    <row r="6">
      <c r="A6" s="30" t="inlineStr">
        <is>
          <t>本部機能分離表 (9機能)</t>
        </is>
      </c>
    </row>
    <row r="8">
      <c r="A8" s="22" t="inlineStr">
        <is>
          <t>機能</t>
        </is>
      </c>
      <c r="B8" s="22" t="inlineStr">
        <is>
          <t>現状担当者</t>
        </is>
      </c>
      <c r="C8" s="22" t="inlineStr">
        <is>
          <t>あるべき担当者</t>
        </is>
      </c>
      <c r="D8" s="22" t="inlineStr">
        <is>
          <t>移譲期限</t>
        </is>
      </c>
      <c r="E8" s="22" t="inlineStr">
        <is>
          <t>進捗</t>
        </is>
      </c>
    </row>
    <row r="9">
      <c r="A9" s="17" t="inlineStr">
        <is>
          <t>経営戦略</t>
        </is>
      </c>
    </row>
    <row r="10">
      <c r="A10" s="17" t="inlineStr">
        <is>
          <t>財務・経理</t>
        </is>
      </c>
    </row>
    <row r="11">
      <c r="A11" s="17" t="inlineStr">
        <is>
          <t>人事・採用</t>
        </is>
      </c>
    </row>
    <row r="12">
      <c r="A12" s="17" t="inlineStr">
        <is>
          <t>教育・研修</t>
        </is>
      </c>
    </row>
    <row r="13">
      <c r="A13" s="17" t="inlineStr">
        <is>
          <t>店舗運営(QSC)</t>
        </is>
      </c>
    </row>
    <row r="14">
      <c r="A14" s="17" t="inlineStr">
        <is>
          <t>マーケ・広報</t>
        </is>
      </c>
    </row>
    <row r="15">
      <c r="A15" s="17" t="inlineStr">
        <is>
          <t>商品開発・仕入</t>
        </is>
      </c>
    </row>
    <row r="16">
      <c r="A16" s="17" t="inlineStr">
        <is>
          <t>IT・情報管理</t>
        </is>
      </c>
    </row>
    <row r="17">
      <c r="A17" s="17" t="inlineStr">
        <is>
          <t>法務・リスク</t>
        </is>
      </c>
    </row>
    <row r="19" ht="26" customHeight="1">
      <c r="A19" s="29" t="inlineStr">
        <is>
          <t>▼ 意思決定者マップ</t>
        </is>
      </c>
      <c r="B19" s="29" t="n"/>
      <c r="C19" s="29" t="n"/>
      <c r="D19" s="29" t="n"/>
      <c r="E19" s="29" t="n"/>
      <c r="F19" s="29" t="n"/>
      <c r="G19" s="29" t="n"/>
      <c r="H19" s="29" t="n"/>
      <c r="I19" s="29" t="n"/>
      <c r="J19" s="29" t="n"/>
      <c r="K19" s="29" t="n"/>
    </row>
    <row r="20">
      <c r="A20" s="11" t="inlineStr">
        <is>
          <t>【目的】5階層の意思決定ごとに、主責任者を1名に絞る</t>
        </is>
      </c>
    </row>
    <row r="21">
      <c r="A21" s="11" t="inlineStr">
        <is>
          <t>【使い方】階層ごとに意思決定者・相談者・報告先を記入</t>
        </is>
      </c>
    </row>
    <row r="22">
      <c r="A22" s="11" t="inlineStr">
        <is>
          <t>【所要時間】30分</t>
        </is>
      </c>
    </row>
    <row r="24">
      <c r="A24" s="30" t="inlineStr">
        <is>
          <t>意思決定者マップ (5階層)</t>
        </is>
      </c>
    </row>
    <row r="26">
      <c r="A26" s="22" t="inlineStr">
        <is>
          <t>階層</t>
        </is>
      </c>
      <c r="B26" s="22" t="inlineStr">
        <is>
          <t>主な決定事項の例</t>
        </is>
      </c>
      <c r="C26" s="22" t="inlineStr">
        <is>
          <t>意思決定者</t>
        </is>
      </c>
      <c r="D26" s="22" t="inlineStr">
        <is>
          <t>相談者</t>
        </is>
      </c>
      <c r="E26" s="22" t="inlineStr">
        <is>
          <t>報告先</t>
        </is>
      </c>
    </row>
    <row r="27">
      <c r="A27" s="17" t="inlineStr">
        <is>
          <t>戦略</t>
        </is>
      </c>
      <c r="B27" s="7" t="inlineStr">
        <is>
          <t>出店計画・M&amp;A・大型投資</t>
        </is>
      </c>
    </row>
    <row r="28">
      <c r="A28" s="17" t="inlineStr">
        <is>
          <t>予算</t>
        </is>
      </c>
      <c r="B28" s="7" t="inlineStr">
        <is>
          <t>年度予算・月次予実</t>
        </is>
      </c>
    </row>
    <row r="29">
      <c r="A29" s="17" t="inlineStr">
        <is>
          <t>採用</t>
        </is>
      </c>
      <c r="B29" s="7" t="inlineStr">
        <is>
          <t>社員採用・幹部登用</t>
        </is>
      </c>
    </row>
    <row r="30">
      <c r="A30" s="17" t="inlineStr">
        <is>
          <t>日次オペ</t>
        </is>
      </c>
      <c r="B30" s="7" t="inlineStr">
        <is>
          <t>シフト・発注・日次売上</t>
        </is>
      </c>
    </row>
    <row r="31">
      <c r="A31" s="17" t="inlineStr">
        <is>
          <t>現場裁量</t>
        </is>
      </c>
      <c r="B31" s="7" t="inlineStr">
        <is>
          <t>接客判断・クレーム一次対応</t>
        </is>
      </c>
    </row>
    <row r="33" ht="26" customHeight="1">
      <c r="A33" s="29" t="inlineStr">
        <is>
          <t>▼ 記入例</t>
        </is>
      </c>
      <c r="B33" s="29" t="n"/>
      <c r="C33" s="29" t="n"/>
      <c r="D33" s="29" t="n"/>
      <c r="E33" s="29" t="n"/>
      <c r="F33" s="29" t="n"/>
      <c r="G33" s="29" t="n"/>
      <c r="H33" s="29" t="n"/>
      <c r="I33" s="29" t="n"/>
      <c r="J33" s="29" t="n"/>
      <c r="K33" s="29" t="n"/>
    </row>
    <row r="34">
      <c r="A34" s="11" t="inlineStr">
        <is>
          <t>【目的】15店舗規模の典型例（架空企業Aの場合）</t>
        </is>
      </c>
    </row>
    <row r="35">
      <c r="A35" s="11" t="inlineStr">
        <is>
          <t>【使い方】自社に合わせて調整する叩き台として使用</t>
        </is>
      </c>
    </row>
    <row r="36">
      <c r="A36" s="11" t="inlineStr">
        <is>
          <t>【所要時間】参考5分</t>
        </is>
      </c>
    </row>
    <row r="38">
      <c r="A38" s="30" t="inlineStr">
        <is>
          <t>記入例：分離表</t>
        </is>
      </c>
    </row>
    <row r="40">
      <c r="A40" s="22" t="inlineStr">
        <is>
          <t>機能</t>
        </is>
      </c>
      <c r="B40" s="22" t="inlineStr">
        <is>
          <t>現状担当者</t>
        </is>
      </c>
      <c r="C40" s="22" t="inlineStr">
        <is>
          <t>あるべき担当者</t>
        </is>
      </c>
      <c r="D40" s="22" t="inlineStr">
        <is>
          <t>移譲期限</t>
        </is>
      </c>
      <c r="E40" s="22" t="inlineStr">
        <is>
          <t>進捗</t>
        </is>
      </c>
    </row>
    <row r="41">
      <c r="A41" s="17" t="inlineStr">
        <is>
          <t>経営戦略</t>
        </is>
      </c>
      <c r="B41" s="7" t="inlineStr">
        <is>
          <t>社長</t>
        </is>
      </c>
      <c r="C41" s="7" t="inlineStr">
        <is>
          <t>社長+経営企画</t>
        </is>
      </c>
      <c r="D41" s="7" t="inlineStr">
        <is>
          <t>-</t>
        </is>
      </c>
      <c r="E41" s="7" t="inlineStr">
        <is>
          <t>完了</t>
        </is>
      </c>
    </row>
    <row r="42">
      <c r="A42" s="17" t="inlineStr">
        <is>
          <t>財務・経理</t>
        </is>
      </c>
      <c r="B42" s="7" t="inlineStr">
        <is>
          <t>社長+顧問税理士</t>
        </is>
      </c>
      <c r="C42" s="7" t="inlineStr">
        <is>
          <t>CFO(外部可)</t>
        </is>
      </c>
      <c r="D42" s="7" t="inlineStr">
        <is>
          <t>2026/09</t>
        </is>
      </c>
      <c r="E42" s="7" t="inlineStr">
        <is>
          <t>着手</t>
        </is>
      </c>
    </row>
    <row r="43">
      <c r="A43" s="17" t="inlineStr">
        <is>
          <t>人事・採用</t>
        </is>
      </c>
      <c r="B43" s="7" t="inlineStr">
        <is>
          <t>社長+店長兼務</t>
        </is>
      </c>
      <c r="C43" s="7" t="inlineStr">
        <is>
          <t>人事マネージャー</t>
        </is>
      </c>
      <c r="D43" s="7" t="inlineStr">
        <is>
          <t>2026/07</t>
        </is>
      </c>
      <c r="E43" s="7" t="inlineStr">
        <is>
          <t>未着手</t>
        </is>
      </c>
    </row>
    <row r="44">
      <c r="A44" s="17" t="inlineStr">
        <is>
          <t>教育・研修</t>
        </is>
      </c>
      <c r="B44" s="7" t="inlineStr">
        <is>
          <t>各店長任せ</t>
        </is>
      </c>
      <c r="C44" s="7" t="inlineStr">
        <is>
          <t>教育担当(本部)</t>
        </is>
      </c>
      <c r="D44" s="7" t="inlineStr">
        <is>
          <t>2026/08</t>
        </is>
      </c>
      <c r="E44" s="7" t="inlineStr">
        <is>
          <t>未着手</t>
        </is>
      </c>
    </row>
    <row r="45">
      <c r="A45" s="17" t="inlineStr">
        <is>
          <t>店舗運営(QSC)</t>
        </is>
      </c>
      <c r="B45" s="7" t="inlineStr">
        <is>
          <t>社長+SV1名</t>
        </is>
      </c>
      <c r="C45" s="7" t="inlineStr">
        <is>
          <t>SV2名体制</t>
        </is>
      </c>
      <c r="D45" s="7" t="inlineStr">
        <is>
          <t>2026/06</t>
        </is>
      </c>
      <c r="E45" s="7" t="inlineStr">
        <is>
          <t>着手</t>
        </is>
      </c>
    </row>
    <row r="46">
      <c r="A46" s="17" t="inlineStr">
        <is>
          <t>マーケ・広報</t>
        </is>
      </c>
      <c r="B46" s="7" t="inlineStr">
        <is>
          <t>社長</t>
        </is>
      </c>
      <c r="C46" s="7" t="inlineStr">
        <is>
          <t>マーケ担当</t>
        </is>
      </c>
      <c r="D46" s="7" t="inlineStr">
        <is>
          <t>2026/10</t>
        </is>
      </c>
      <c r="E46" s="7" t="inlineStr">
        <is>
          <t>未着手</t>
        </is>
      </c>
    </row>
    <row r="47">
      <c r="A47" s="17" t="inlineStr">
        <is>
          <t>商品開発・仕入</t>
        </is>
      </c>
      <c r="B47" s="7" t="inlineStr">
        <is>
          <t>社長+料理長</t>
        </is>
      </c>
      <c r="C47" s="7" t="inlineStr">
        <is>
          <t>商品開発チーム</t>
        </is>
      </c>
      <c r="D47" s="7" t="inlineStr">
        <is>
          <t>2026/12</t>
        </is>
      </c>
      <c r="E47" s="7" t="inlineStr">
        <is>
          <t>未着手</t>
        </is>
      </c>
    </row>
    <row r="48">
      <c r="A48" s="17" t="inlineStr">
        <is>
          <t>IT・情報管理</t>
        </is>
      </c>
      <c r="B48" s="7" t="inlineStr">
        <is>
          <t>社長</t>
        </is>
      </c>
      <c r="C48" s="7" t="inlineStr">
        <is>
          <t>IT担当(兼任可)</t>
        </is>
      </c>
      <c r="D48" s="7" t="inlineStr">
        <is>
          <t>2026/09</t>
        </is>
      </c>
      <c r="E48" s="7" t="inlineStr">
        <is>
          <t>未着手</t>
        </is>
      </c>
    </row>
    <row r="49">
      <c r="A49" s="17" t="inlineStr">
        <is>
          <t>法務・リスク</t>
        </is>
      </c>
      <c r="B49" s="7" t="inlineStr">
        <is>
          <t>顧問弁護士</t>
        </is>
      </c>
      <c r="C49" s="7" t="inlineStr">
        <is>
          <t>管理部長+弁護士</t>
        </is>
      </c>
      <c r="D49" s="7" t="inlineStr">
        <is>
          <t>2026/11</t>
        </is>
      </c>
      <c r="E49" s="7" t="inlineStr">
        <is>
          <t>着手</t>
        </is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K54"/>
  <sheetViews>
    <sheetView showGridLines="0" workbookViewId="0">
      <selection activeCell="A1" sqref="A1"/>
    </sheetView>
  </sheetViews>
  <sheetFormatPr baseColWidth="8" defaultRowHeight="15"/>
  <cols>
    <col width="22" customWidth="1" min="1" max="1"/>
    <col width="30" customWidth="1" min="2" max="2"/>
    <col width="24" customWidth="1" min="3" max="3"/>
    <col width="30" customWidth="1" min="4" max="4"/>
    <col width="18" customWidth="1" min="5" max="5"/>
    <col width="18" customWidth="1" min="6" max="6"/>
    <col width="18" customWidth="1" min="7" max="7"/>
    <col width="18" customWidth="1" min="8" max="8"/>
    <col width="18" customWidth="1" min="9" max="9"/>
    <col width="18" customWidth="1" min="10" max="10"/>
    <col width="18" customWidth="1" min="11" max="11"/>
  </cols>
  <sheetData>
    <row r="1" ht="26" customHeight="1">
      <c r="A1" s="29" t="inlineStr">
        <is>
          <t>▼ プロトコル</t>
        </is>
      </c>
      <c r="B1" s="29" t="n"/>
      <c r="C1" s="29" t="n"/>
      <c r="D1" s="29" t="n"/>
      <c r="E1" s="29" t="n"/>
      <c r="F1" s="29" t="n"/>
      <c r="G1" s="29" t="n"/>
      <c r="H1" s="29" t="n"/>
      <c r="I1" s="29" t="n"/>
      <c r="J1" s="29" t="n"/>
      <c r="K1" s="29" t="n"/>
    </row>
    <row r="2">
      <c r="A2" s="11" t="inlineStr">
        <is>
          <t>【目的】誰が・何を・どの頻度で決めるかを可視化する</t>
        </is>
      </c>
    </row>
    <row r="3">
      <c r="A3" s="11" t="inlineStr">
        <is>
          <t>【使い方】5頻度ごとに決定事項・主担当・共有範囲・ツールを明記</t>
        </is>
      </c>
    </row>
    <row r="4">
      <c r="A4" s="11" t="inlineStr">
        <is>
          <t>【所要時間】45分</t>
        </is>
      </c>
    </row>
    <row r="6">
      <c r="A6" s="30" t="inlineStr">
        <is>
          <t>意思決定プロトコル (頻度別)</t>
        </is>
      </c>
    </row>
    <row r="8">
      <c r="A8" s="22" t="inlineStr">
        <is>
          <t>頻度</t>
        </is>
      </c>
      <c r="B8" s="22" t="inlineStr">
        <is>
          <t>決定事項</t>
        </is>
      </c>
      <c r="C8" s="22" t="inlineStr">
        <is>
          <t>主担当</t>
        </is>
      </c>
      <c r="D8" s="22" t="inlineStr">
        <is>
          <t>共有範囲</t>
        </is>
      </c>
      <c r="E8" s="22" t="inlineStr">
        <is>
          <t>ツール</t>
        </is>
      </c>
    </row>
    <row r="9">
      <c r="A9" s="17" t="inlineStr">
        <is>
          <t>日次</t>
        </is>
      </c>
    </row>
    <row r="10">
      <c r="A10" s="17" t="inlineStr">
        <is>
          <t>週次</t>
        </is>
      </c>
    </row>
    <row r="11">
      <c r="A11" s="17" t="inlineStr">
        <is>
          <t>月次</t>
        </is>
      </c>
    </row>
    <row r="12">
      <c r="A12" s="17" t="inlineStr">
        <is>
          <t>四半期</t>
        </is>
      </c>
    </row>
    <row r="13">
      <c r="A13" s="17" t="inlineStr">
        <is>
          <t>年次</t>
        </is>
      </c>
    </row>
    <row r="15" ht="26" customHeight="1">
      <c r="A15" s="29" t="inlineStr">
        <is>
          <t>▼ 会議体一覧</t>
        </is>
      </c>
      <c r="B15" s="29" t="n"/>
      <c r="C15" s="29" t="n"/>
      <c r="D15" s="29" t="n"/>
      <c r="E15" s="29" t="n"/>
      <c r="F15" s="29" t="n"/>
      <c r="G15" s="29" t="n"/>
      <c r="H15" s="29" t="n"/>
      <c r="I15" s="29" t="n"/>
      <c r="J15" s="29" t="n"/>
      <c r="K15" s="29" t="n"/>
    </row>
    <row r="16">
      <c r="A16" s="11" t="inlineStr">
        <is>
          <t>【目的】会議の棚卸しと決定権限の明確化</t>
        </is>
      </c>
    </row>
    <row r="17">
      <c r="A17" s="11" t="inlineStr">
        <is>
          <t>【使い方】会議名ごとに頻度・参加者・アジェンダ標準・決定権限を記入</t>
        </is>
      </c>
    </row>
    <row r="18">
      <c r="A18" s="11" t="inlineStr">
        <is>
          <t>【所要時間】30分</t>
        </is>
      </c>
    </row>
    <row r="20">
      <c r="A20" s="30" t="inlineStr">
        <is>
          <t>会議体一覧</t>
        </is>
      </c>
    </row>
    <row r="22">
      <c r="A22" s="22" t="inlineStr">
        <is>
          <t>会議名</t>
        </is>
      </c>
      <c r="B22" s="22" t="inlineStr">
        <is>
          <t>頻度</t>
        </is>
      </c>
      <c r="C22" s="22" t="inlineStr">
        <is>
          <t>参加者</t>
        </is>
      </c>
      <c r="D22" s="22" t="inlineStr">
        <is>
          <t>アジェンダ標準</t>
        </is>
      </c>
      <c r="E22" s="22" t="inlineStr">
        <is>
          <t>決定権限</t>
        </is>
      </c>
    </row>
    <row r="32" ht="26" customHeight="1">
      <c r="A32" s="29" t="inlineStr">
        <is>
          <t>▼ 記入例</t>
        </is>
      </c>
      <c r="B32" s="29" t="n"/>
      <c r="C32" s="29" t="n"/>
      <c r="D32" s="29" t="n"/>
      <c r="E32" s="29" t="n"/>
      <c r="F32" s="29" t="n"/>
      <c r="G32" s="29" t="n"/>
      <c r="H32" s="29" t="n"/>
      <c r="I32" s="29" t="n"/>
      <c r="J32" s="29" t="n"/>
      <c r="K32" s="29" t="n"/>
    </row>
    <row r="33">
      <c r="A33" s="11" t="inlineStr">
        <is>
          <t>【目的】15店舗規模の典型例</t>
        </is>
      </c>
    </row>
    <row r="34">
      <c r="A34" s="11" t="inlineStr">
        <is>
          <t>【使い方】自社のフォーマットの叩き台として使用</t>
        </is>
      </c>
    </row>
    <row r="35">
      <c r="A35" s="11" t="inlineStr">
        <is>
          <t>【所要時間】参考5分</t>
        </is>
      </c>
    </row>
    <row r="37">
      <c r="A37" s="30" t="inlineStr">
        <is>
          <t>記入例：プロトコル</t>
        </is>
      </c>
    </row>
    <row r="39">
      <c r="A39" s="22" t="inlineStr">
        <is>
          <t>頻度</t>
        </is>
      </c>
      <c r="B39" s="22" t="inlineStr">
        <is>
          <t>決定事項</t>
        </is>
      </c>
      <c r="C39" s="22" t="inlineStr">
        <is>
          <t>主担当</t>
        </is>
      </c>
      <c r="D39" s="22" t="inlineStr">
        <is>
          <t>共有範囲</t>
        </is>
      </c>
      <c r="E39" s="22" t="inlineStr">
        <is>
          <t>ツール</t>
        </is>
      </c>
    </row>
    <row r="40">
      <c r="A40" s="17" t="inlineStr">
        <is>
          <t>日次</t>
        </is>
      </c>
      <c r="B40" s="7" t="inlineStr">
        <is>
          <t>売上・人件費・クレーム対応</t>
        </is>
      </c>
      <c r="C40" s="7" t="inlineStr">
        <is>
          <t>店長</t>
        </is>
      </c>
      <c r="D40" s="7" t="inlineStr">
        <is>
          <t>SV/本部</t>
        </is>
      </c>
      <c r="E40" s="7" t="inlineStr">
        <is>
          <t>LINE/日報</t>
        </is>
      </c>
    </row>
    <row r="41">
      <c r="A41" s="17" t="inlineStr">
        <is>
          <t>週次</t>
        </is>
      </c>
      <c r="B41" s="7" t="inlineStr">
        <is>
          <t>シフト確定・販促進捗</t>
        </is>
      </c>
      <c r="C41" s="7" t="inlineStr">
        <is>
          <t>SV</t>
        </is>
      </c>
      <c r="D41" s="7" t="inlineStr">
        <is>
          <t>店長全員</t>
        </is>
      </c>
      <c r="E41" s="7" t="inlineStr">
        <is>
          <t>Slack/週報</t>
        </is>
      </c>
    </row>
    <row r="42">
      <c r="A42" s="17" t="inlineStr">
        <is>
          <t>月次</t>
        </is>
      </c>
      <c r="B42" s="7" t="inlineStr">
        <is>
          <t>予実・人事評価・出店進捗</t>
        </is>
      </c>
      <c r="C42" s="7" t="inlineStr">
        <is>
          <t>社長+幹部</t>
        </is>
      </c>
      <c r="D42" s="7" t="inlineStr">
        <is>
          <t>全社員</t>
        </is>
      </c>
      <c r="E42" s="7" t="inlineStr">
        <is>
          <t>月次会議/Notion</t>
        </is>
      </c>
    </row>
    <row r="43">
      <c r="A43" s="17" t="inlineStr">
        <is>
          <t>四半期</t>
        </is>
      </c>
      <c r="B43" s="7" t="inlineStr">
        <is>
          <t>KPI見直し・重点施策</t>
        </is>
      </c>
      <c r="C43" s="7" t="inlineStr">
        <is>
          <t>社長+幹部</t>
        </is>
      </c>
      <c r="D43" s="7" t="inlineStr">
        <is>
          <t>全社員</t>
        </is>
      </c>
      <c r="E43" s="7" t="inlineStr">
        <is>
          <t>経営会議/PPT</t>
        </is>
      </c>
    </row>
    <row r="44">
      <c r="A44" s="17" t="inlineStr">
        <is>
          <t>年次</t>
        </is>
      </c>
      <c r="B44" s="7" t="inlineStr">
        <is>
          <t>年度予算・出店計画・昇格</t>
        </is>
      </c>
      <c r="C44" s="7" t="inlineStr">
        <is>
          <t>社長+取締役</t>
        </is>
      </c>
      <c r="D44" s="7" t="inlineStr">
        <is>
          <t>全社員</t>
        </is>
      </c>
      <c r="E44" s="7" t="inlineStr">
        <is>
          <t>経営合宿/事業計画書</t>
        </is>
      </c>
    </row>
    <row r="47">
      <c r="A47" s="17" t="inlineStr">
        <is>
          <t>記入例：会議体一覧</t>
        </is>
      </c>
    </row>
    <row r="49">
      <c r="A49" s="17" t="inlineStr">
        <is>
          <t>会議名</t>
        </is>
      </c>
      <c r="B49" s="7" t="inlineStr">
        <is>
          <t>頻度</t>
        </is>
      </c>
      <c r="C49" s="7" t="inlineStr">
        <is>
          <t>参加者</t>
        </is>
      </c>
      <c r="D49" s="7" t="inlineStr">
        <is>
          <t>アジェンダ標準</t>
        </is>
      </c>
      <c r="E49" s="7" t="inlineStr">
        <is>
          <t>決定権限</t>
        </is>
      </c>
    </row>
    <row r="50">
      <c r="A50" s="17" t="inlineStr">
        <is>
          <t>朝礼</t>
        </is>
      </c>
      <c r="B50" s="7" t="inlineStr">
        <is>
          <t>毎日</t>
        </is>
      </c>
      <c r="C50" s="7" t="inlineStr">
        <is>
          <t>店長+社員</t>
        </is>
      </c>
      <c r="D50" s="7" t="inlineStr">
        <is>
          <t>売上/シフト/連絡事項</t>
        </is>
      </c>
      <c r="E50" s="7" t="inlineStr">
        <is>
          <t>店長</t>
        </is>
      </c>
    </row>
    <row r="51">
      <c r="A51" s="17" t="inlineStr">
        <is>
          <t>SV週次</t>
        </is>
      </c>
      <c r="B51" s="7" t="inlineStr">
        <is>
          <t>毎週月</t>
        </is>
      </c>
      <c r="C51" s="7" t="inlineStr">
        <is>
          <t>SV+店長</t>
        </is>
      </c>
      <c r="D51" s="7" t="inlineStr">
        <is>
          <t>QSC/販促/課題共有</t>
        </is>
      </c>
      <c r="E51" s="7" t="inlineStr">
        <is>
          <t>SV</t>
        </is>
      </c>
    </row>
    <row r="52">
      <c r="A52" s="17" t="inlineStr">
        <is>
          <t>月次経営会議</t>
        </is>
      </c>
      <c r="B52" s="7" t="inlineStr">
        <is>
          <t>毎月</t>
        </is>
      </c>
      <c r="C52" s="7" t="inlineStr">
        <is>
          <t>社長+幹部+店長</t>
        </is>
      </c>
      <c r="D52" s="7" t="inlineStr">
        <is>
          <t>予実/KPI/人事</t>
        </is>
      </c>
      <c r="E52" s="7" t="inlineStr">
        <is>
          <t>社長</t>
        </is>
      </c>
    </row>
    <row r="53">
      <c r="A53" s="17" t="inlineStr">
        <is>
          <t>四半期戦略会議</t>
        </is>
      </c>
      <c r="B53" s="7" t="inlineStr">
        <is>
          <t>3ヶ月ごと</t>
        </is>
      </c>
      <c r="C53" s="7" t="inlineStr">
        <is>
          <t>社長+幹部</t>
        </is>
      </c>
      <c r="D53" s="7" t="inlineStr">
        <is>
          <t>戦略見直し/投資判断</t>
        </is>
      </c>
      <c r="E53" s="7" t="inlineStr">
        <is>
          <t>社長</t>
        </is>
      </c>
    </row>
    <row r="54">
      <c r="A54" s="17" t="inlineStr">
        <is>
          <t>年次経営合宿</t>
        </is>
      </c>
      <c r="B54" s="7" t="inlineStr">
        <is>
          <t>年1回</t>
        </is>
      </c>
      <c r="C54" s="7" t="inlineStr">
        <is>
          <t>社長+取締役</t>
        </is>
      </c>
      <c r="D54" s="7" t="inlineStr">
        <is>
          <t>事業計画/出店/組織</t>
        </is>
      </c>
      <c r="E54" s="7" t="inlineStr">
        <is>
          <t>社長</t>
        </is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13"/>
  <sheetViews>
    <sheetView showGridLines="0" workbookViewId="0">
      <selection activeCell="A1" sqref="A1"/>
    </sheetView>
  </sheetViews>
  <sheetFormatPr baseColWidth="8" defaultRowHeight="15"/>
  <cols>
    <col width="18" customWidth="1" min="1" max="1"/>
    <col width="10" customWidth="1" min="2" max="2"/>
    <col width="12" customWidth="1" min="3" max="3"/>
    <col width="38" customWidth="1" min="4" max="4"/>
    <col width="38" customWidth="1" min="5" max="5"/>
    <col width="38" customWidth="1" min="6" max="6"/>
  </cols>
  <sheetData>
    <row r="1">
      <c r="A1" s="20" t="inlineStr">
        <is>
          <t>Action Plan：15店舗の壁（スコア連動90日プラン）</t>
        </is>
      </c>
    </row>
    <row r="2">
      <c r="A2" s="21" t="inlineStr">
        <is>
          <t>診断の各軸スコアに連動して30日／60日／90日アクションを自動表示。『最優先軸』が最優先対応です。</t>
        </is>
      </c>
    </row>
    <row r="4">
      <c r="A4" s="12" t="inlineStr">
        <is>
          <t>軸</t>
        </is>
      </c>
      <c r="B4" s="12" t="inlineStr">
        <is>
          <t>スコア(10)</t>
        </is>
      </c>
      <c r="C4" s="12" t="inlineStr">
        <is>
          <t>100点換算</t>
        </is>
      </c>
      <c r="D4" s="12" t="inlineStr">
        <is>
          <t>30日アクション</t>
        </is>
      </c>
      <c r="E4" s="12" t="inlineStr">
        <is>
          <t>60日アクション</t>
        </is>
      </c>
      <c r="F4" s="12" t="inlineStr">
        <is>
          <t>90日アクション</t>
        </is>
      </c>
    </row>
    <row r="5" ht="48" customHeight="1">
      <c r="A5" s="17" t="inlineStr">
        <is>
          <t>A. 本部機能</t>
        </is>
      </c>
      <c r="B5" s="15">
        <f>IFERROR('診断（15店舗の壁）'!D4+'診断（15店舗の壁）'!D5,0)</f>
        <v/>
      </c>
      <c r="C5" s="15">
        <f>ROUND(B5/10*100,0)</f>
        <v/>
      </c>
      <c r="D5" s="7">
        <f>IF(C5&lt;=50,"社長の意思決定ログをGoogleDocsで7日間記録",IF(C5&lt;=70,"決裁権限表ドラフト作成／経理バックオフィス外注の見積取得","本部機能分離マップを作成し、最初の1ポジション（経理）を専任化"))</f>
        <v/>
      </c>
      <c r="E5" s="7">
        <f>IF(C5&lt;=50,"決裁権限表ドラフト作成／経理バックオフィス外注の見積取得",IF(C5&lt;=70,"本部機能分離マップを作成し、最初の1ポジション（経理）を専任化","標準クリア→維持"))</f>
        <v/>
      </c>
      <c r="F5" s="7">
        <f>IF(C5&lt;=50,"本部機能分離マップを作成し、最初の1ポジション（経理）を専任化",IF(C5&lt;=70,"標準クリア→維持","レベルアップ：次フェーズ軸を先行着手"))</f>
        <v/>
      </c>
    </row>
    <row r="6" ht="48" customHeight="1">
      <c r="A6" s="17" t="inlineStr">
        <is>
          <t>B. 人材供給</t>
        </is>
      </c>
      <c r="B6" s="15">
        <f>IFERROR('診断（15店舗の壁）'!D6+'診断（15店舗の壁）'!D7,0)</f>
        <v/>
      </c>
      <c r="C6" s="15">
        <f>ROUND(B6/10*100,0)</f>
        <v/>
      </c>
      <c r="D6" s="7">
        <f>IF(C6&lt;=50,"店長パイプライン を埋める（候補者3名を可視化）",IF(C6&lt;=70,"採用マニュアル v1 作成／応募〜入社フロー図を作成","次期店長2名を社内選抜し、OJT計画書を運用開始"))</f>
        <v/>
      </c>
      <c r="E6" s="7">
        <f>IF(C6&lt;=50,"採用マニュアル v1 作成／応募〜入社フロー図を作成",IF(C6&lt;=70,"次期店長2名を社内選抜し、OJT計画書を運用開始","標準クリア→維持"))</f>
        <v/>
      </c>
      <c r="F6" s="7">
        <f>IF(C6&lt;=50,"次期店長2名を社内選抜し、OJT計画書を運用開始",IF(C6&lt;=70,"標準クリア→維持","レベルアップ：次フェーズ軸を先行着手"))</f>
        <v/>
      </c>
    </row>
    <row r="7" ht="48" customHeight="1">
      <c r="A7" s="17" t="inlineStr">
        <is>
          <t>C. SV体制</t>
        </is>
      </c>
      <c r="B7" s="15">
        <f>IFERROR('診断（15店舗の壁）'!D8+'診断（15店舗の壁）'!D9,0)</f>
        <v/>
      </c>
      <c r="C7" s="15">
        <f>ROUND(B7/10*100,0)</f>
        <v/>
      </c>
      <c r="D7" s="7">
        <f>IF(C7&lt;=50,"全店巡回スケジュールを月次カレンダー化し実施",IF(C7&lt;=70,"臨店チェックリストv1を作成・運用開始","SV（または兼任SV）を1名アサインし、臨店レポート運用を開始"))</f>
        <v/>
      </c>
      <c r="E7" s="7">
        <f>IF(C7&lt;=50,"臨店チェックリストv1を作成・運用開始",IF(C7&lt;=70,"SV（または兼任SV）を1名アサインし、臨店レポート運用を開始","標準クリア→維持"))</f>
        <v/>
      </c>
      <c r="F7" s="7">
        <f>IF(C7&lt;=50,"SV（または兼任SV）を1名アサインし、臨店レポート運用を開始",IF(C7&lt;=70,"標準クリア→維持","レベルアップ：次フェーズ軸を先行着手"))</f>
        <v/>
      </c>
    </row>
    <row r="8" ht="48" customHeight="1">
      <c r="A8" s="17" t="inlineStr">
        <is>
          <t>D. 教育</t>
        </is>
      </c>
      <c r="B8" s="15">
        <f>IFERROR('診断（15店舗の壁）'!D10+'診断（15店舗の壁）'!D11,0)</f>
        <v/>
      </c>
      <c r="C8" s="15">
        <f>ROUND(B8/10*100,0)</f>
        <v/>
      </c>
      <c r="D8" s="7">
        <f>IF(C8&lt;=50,"新人OJTチェックシート（14日版）をテンプレート化",IF(C8&lt;=70,"営業マニュアルv1を最新化／動画マニュアル3本作成","店長向け育成ハンドブックを配布・運用開始"))</f>
        <v/>
      </c>
      <c r="E8" s="7">
        <f>IF(C8&lt;=50,"営業マニュアルv1を最新化／動画マニュアル3本作成",IF(C8&lt;=70,"店長向け育成ハンドブックを配布・運用開始","標準クリア→維持"))</f>
        <v/>
      </c>
      <c r="F8" s="7">
        <f>IF(C8&lt;=50,"店長向け育成ハンドブックを配布・運用開始",IF(C8&lt;=70,"標準クリア→維持","レベルアップ：次フェーズ軸を先行着手"))</f>
        <v/>
      </c>
    </row>
    <row r="9" ht="48" customHeight="1">
      <c r="A9" s="17" t="inlineStr">
        <is>
          <t>E. 数値管理</t>
        </is>
      </c>
      <c r="B9" s="15">
        <f>IFERROR('診断（15店舗の壁）'!D12+'診断（15店舗の壁）'!D13,0)</f>
        <v/>
      </c>
      <c r="C9" s="15">
        <f>ROUND(B9/10*100,0)</f>
        <v/>
      </c>
      <c r="D9" s="7">
        <f>IF(C9&lt;=50,"日次売上レポートの自動化（POSデータ集約）",IF(C9&lt;=70,"理論原価表を全メニューで作成／実原価とのGAP月次レビュー","全店ダッシュボード（売上／客数／原価）の運用を定着"))</f>
        <v/>
      </c>
      <c r="E9" s="7">
        <f>IF(C9&lt;=50,"理論原価表を全メニューで作成／実原価とのGAP月次レビュー",IF(C9&lt;=70,"全店ダッシュボード（売上／客数／原価）の運用を定着","標準クリア→維持"))</f>
        <v/>
      </c>
      <c r="F9" s="7">
        <f>IF(C9&lt;=50,"全店ダッシュボード（売上／客数／原価）の運用を定着",IF(C9&lt;=70,"標準クリア→維持","レベルアップ：次フェーズ軸を先行着手"))</f>
        <v/>
      </c>
    </row>
    <row r="12">
      <c r="A12" s="31" t="inlineStr">
        <is>
          <t>※ 100点換算 50以下＝最優先、51〜70＝中期、71以上＝維持。『最優先軸』から30日アクションに着手してください。</t>
        </is>
      </c>
    </row>
    <row r="13">
      <c r="A13" s="8" t="inlineStr">
        <is>
          <t>※ 本シートは 02_15店舗 / 03_30店舗 / 04_50店舗 の各フェーズ版で独立しています。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2026-04-24T15:16:07Z</dcterms:created>
  <dcterms:modified xmlns:dcterms="http://purl.org/dc/terms/" xmlns:xsi="http://www.w3.org/2001/XMLSchema-instance" xsi:type="dcterms:W3CDTF">2026-04-24T15:16:07Z</dcterms:modified>
</cp:coreProperties>
</file>