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診断（50店舗の壁）" sheetId="2" state="visible" r:id="rId2"/>
    <sheet xmlns:r="http://schemas.openxmlformats.org/officeDocument/2006/relationships" name="スコアサマリー" sheetId="3" state="visible" r:id="rId3"/>
    <sheet xmlns:r="http://schemas.openxmlformats.org/officeDocument/2006/relationships" name="評価制度テンプレ" sheetId="4" state="visible" r:id="rId4"/>
    <sheet xmlns:r="http://schemas.openxmlformats.org/officeDocument/2006/relationships" name="FC契約チェックリスト" sheetId="5" state="visible" r:id="rId5"/>
    <sheet xmlns:r="http://schemas.openxmlformats.org/officeDocument/2006/relationships" name="Action Pla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游ゴシック"/>
      <b val="1"/>
      <color rgb="006B5B3D"/>
      <sz val="16"/>
    </font>
    <font>
      <name val="游ゴシック"/>
      <b val="1"/>
      <color rgb="00C94B3D"/>
      <sz val="11"/>
    </font>
    <font>
      <name val="游ゴシック"/>
      <b val="1"/>
      <color rgb="00FFFFFF"/>
      <sz val="12"/>
    </font>
    <font>
      <name val="游ゴシック"/>
      <b val="1"/>
      <color rgb="001A1A1A"/>
      <sz val="11"/>
    </font>
    <font>
      <name val="游ゴシック"/>
      <color rgb="001A1A1A"/>
      <sz val="11"/>
    </font>
    <font>
      <name val="游ゴシック"/>
      <color rgb="006B5B3D"/>
      <sz val="9"/>
    </font>
    <font>
      <name val="游ゴシック"/>
      <b val="1"/>
      <color rgb="006B5B3D"/>
      <sz val="14"/>
    </font>
    <font>
      <name val="游ゴシック"/>
      <color rgb="006B5B3D"/>
      <sz val="10"/>
    </font>
    <font>
      <name val="游ゴシック"/>
      <b val="1"/>
      <color rgb="00FFFFFF"/>
      <sz val="11"/>
    </font>
    <font>
      <name val="游ゴシック"/>
      <b val="1"/>
      <color rgb="001A1A1A"/>
      <sz val="12"/>
    </font>
    <font>
      <name val="游ゴシック"/>
      <b val="1"/>
      <color rgb="006B5B3D"/>
      <sz val="11"/>
    </font>
    <font>
      <name val="游ゴシック"/>
      <b val="1"/>
      <color rgb="001A1A1A"/>
      <sz val="14"/>
    </font>
    <font>
      <name val="游ゴシック"/>
      <b val="1"/>
      <color rgb="00C94B3D"/>
      <sz val="14"/>
    </font>
    <font>
      <name val="游ゴシック"/>
      <b val="1"/>
      <color rgb="00FFFFFF"/>
      <sz val="13"/>
    </font>
    <font>
      <name val="游ゴシック"/>
      <b val="1"/>
      <color rgb="00C94B3D"/>
      <sz val="10"/>
    </font>
  </fonts>
  <fills count="7">
    <fill>
      <patternFill/>
    </fill>
    <fill>
      <patternFill patternType="gray125"/>
    </fill>
    <fill>
      <patternFill patternType="solid">
        <fgColor rgb="006B5B3D"/>
        <bgColor rgb="006B5B3D"/>
      </patternFill>
    </fill>
    <fill>
      <patternFill patternType="solid">
        <fgColor rgb="00D4A94A"/>
        <bgColor rgb="00D4A94A"/>
      </patternFill>
    </fill>
    <fill>
      <patternFill patternType="solid">
        <fgColor rgb="00F8F3E4"/>
        <bgColor rgb="00F8F3E4"/>
      </patternFill>
    </fill>
    <fill>
      <patternFill patternType="solid">
        <fgColor rgb="00FFFFFF"/>
        <bgColor rgb="00FFFFFF"/>
      </patternFill>
    </fill>
    <fill>
      <patternFill patternType="solid">
        <fgColor rgb="00F0DFA8"/>
        <bgColor rgb="00F0DFA8"/>
      </patternFill>
    </fill>
  </fills>
  <borders count="2">
    <border>
      <left/>
      <right/>
      <top/>
      <bottom/>
      <diagonal/>
    </border>
    <border>
      <left style="thin">
        <color rgb="006B5B3D"/>
      </left>
      <right style="thin">
        <color rgb="006B5B3D"/>
      </right>
      <top style="thin">
        <color rgb="006B5B3D"/>
      </top>
      <bottom style="thin">
        <color rgb="006B5B3D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6" fillId="0" borderId="0" pivotButton="0" quotePrefix="0" xfId="0"/>
    <xf numFmtId="0" fontId="7" fillId="0" borderId="0" applyAlignment="1" pivotButton="0" quotePrefix="0" xfId="0">
      <alignment horizontal="left" vertical="center"/>
    </xf>
    <xf numFmtId="0" fontId="0" fillId="4" borderId="1" pivotButton="0" quotePrefix="0" xfId="0"/>
    <xf numFmtId="0" fontId="8" fillId="4" borderId="1" applyAlignment="1" pivotButton="0" quotePrefix="0" xfId="0">
      <alignment horizontal="left" vertical="center" wrapText="1"/>
    </xf>
    <xf numFmtId="0" fontId="9" fillId="2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 wrapText="1"/>
    </xf>
    <xf numFmtId="0" fontId="10" fillId="3" borderId="1" applyAlignment="1" pivotButton="0" quotePrefix="0" xfId="0">
      <alignment horizontal="center" vertical="center" wrapText="1"/>
    </xf>
    <xf numFmtId="0" fontId="11" fillId="4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8" fillId="0" borderId="0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4" fillId="3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 wrapText="1"/>
    </xf>
    <xf numFmtId="0" fontId="12" fillId="5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 wrapText="1"/>
    </xf>
    <xf numFmtId="0" fontId="13" fillId="4" borderId="1" applyAlignment="1" pivotButton="0" quotePrefix="0" xfId="0">
      <alignment horizontal="center" vertical="center" wrapText="1"/>
    </xf>
    <xf numFmtId="0" fontId="14" fillId="2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left" vertical="center" wrapText="1"/>
    </xf>
    <xf numFmtId="0" fontId="15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5軸レーダー（10点満点）</a:t>
            </a:r>
          </a:p>
        </rich>
      </tx>
    </title>
    <plotArea>
      <radarChart>
        <radarStyle val="filled"/>
        <ser>
          <idx val="0"/>
          <order val="0"/>
          <tx>
            <strRef>
              <f>'スコアサマリー'!B4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'スコアサマリー'!$A$5:$A$9</f>
            </numRef>
          </cat>
          <val>
            <numRef>
              <f>'スコアサマリー'!$B$5:$B$9</f>
            </numRef>
          </val>
        </ser>
        <axId val="10"/>
        <axId val="100"/>
      </rad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3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18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26" customWidth="1" min="2" max="2"/>
    <col width="18" customWidth="1" min="3" max="3"/>
    <col width="26" customWidth="1" min="4" max="4"/>
    <col width="4" customWidth="1" min="5" max="5"/>
    <col width="4" customWidth="1" min="6" max="6"/>
  </cols>
  <sheetData>
    <row r="2" ht="32" customHeight="1">
      <c r="B2" s="1" t="inlineStr">
        <is>
          <t>多店舗飲食 壁突破診断キット／50店舗の壁 診断＆実践シート</t>
        </is>
      </c>
    </row>
    <row r="3">
      <c r="B3" s="2" t="inlineStr">
        <is>
          <t>対象：40店舗以上規模の飲食チェーン</t>
        </is>
      </c>
    </row>
    <row r="5" ht="22" customHeight="1">
      <c r="B5" s="3" t="inlineStr">
        <is>
          <t>このシートの使い方（5ステップ）</t>
        </is>
      </c>
      <c r="C5" s="3" t="n"/>
      <c r="D5" s="3" t="n"/>
      <c r="E5" s="3" t="n"/>
    </row>
    <row r="6" ht="22" customHeight="1">
      <c r="B6" s="4" t="inlineStr">
        <is>
          <t>STEP 1</t>
        </is>
      </c>
      <c r="C6" s="5" t="inlineStr">
        <is>
          <t>『診断』シートの10問に、現状スコア1〜5で回答</t>
        </is>
      </c>
    </row>
    <row r="7" ht="22" customHeight="1">
      <c r="B7" s="4" t="inlineStr">
        <is>
          <t>STEP 2</t>
        </is>
      </c>
      <c r="C7" s="5" t="inlineStr">
        <is>
          <t>『スコアサマリー』で軸別スコア・レーダー・優先軸を確認</t>
        </is>
      </c>
    </row>
    <row r="8" ht="22" customHeight="1">
      <c r="B8" s="4" t="inlineStr">
        <is>
          <t>STEP 3</t>
        </is>
      </c>
      <c r="C8" s="5" t="inlineStr">
        <is>
          <t>『本部機能分離表／意思決定プロトコル／店長パイプライン 等』で実践テンプレを埋める</t>
        </is>
      </c>
    </row>
    <row r="9" ht="22" customHeight="1">
      <c r="B9" s="4" t="inlineStr">
        <is>
          <t>STEP 4</t>
        </is>
      </c>
      <c r="C9" s="5" t="inlineStr">
        <is>
          <t>『Action Plan』で30/60/90日のアクションを確定</t>
        </is>
      </c>
    </row>
    <row r="10" ht="22" customHeight="1">
      <c r="B10" s="4" t="inlineStr">
        <is>
          <t>STEP 5</t>
        </is>
      </c>
      <c r="C10" s="5" t="inlineStr">
        <is>
          <t>30日後に再度診断し、スコアの変化を確認</t>
        </is>
      </c>
    </row>
    <row r="12" ht="22" customHeight="1">
      <c r="B12" s="3" t="inlineStr">
        <is>
          <t>診断対象の基本情報</t>
        </is>
      </c>
      <c r="C12" s="3" t="n"/>
      <c r="D12" s="3" t="n"/>
      <c r="E12" s="3" t="n"/>
    </row>
    <row r="13">
      <c r="B13" s="6" t="inlineStr">
        <is>
          <t>商号</t>
        </is>
      </c>
      <c r="C13" s="7" t="n"/>
      <c r="D13" s="6" t="inlineStr">
        <is>
          <t>主業態</t>
        </is>
      </c>
      <c r="E13" s="7" t="n"/>
    </row>
    <row r="14">
      <c r="B14" s="6" t="inlineStr">
        <is>
          <t>代表者</t>
        </is>
      </c>
      <c r="C14" s="7" t="n"/>
      <c r="D14" s="6" t="inlineStr">
        <is>
          <t>診断日</t>
        </is>
      </c>
      <c r="E14" s="7" t="n"/>
    </row>
    <row r="15">
      <c r="B15" s="6" t="inlineStr">
        <is>
          <t>店舗数</t>
        </is>
      </c>
      <c r="C15" s="7" t="n"/>
      <c r="D15" s="6" t="inlineStr">
        <is>
          <t>記入者</t>
        </is>
      </c>
      <c r="E15" s="7" t="n"/>
    </row>
    <row r="18">
      <c r="B18" s="8" t="inlineStr">
        <is>
          <t>(C) 合同会社メシゴト ／ 本キットは無料DL。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54" customWidth="1" min="3" max="3"/>
    <col width="12" customWidth="1" min="4" max="4"/>
    <col width="34" customWidth="1" min="5" max="5"/>
  </cols>
  <sheetData>
    <row r="1" ht="24" customHeight="1">
      <c r="A1" s="9" t="inlineStr">
        <is>
          <t>50店舗の壁：自己診断（10問 / 5段階）</t>
        </is>
      </c>
    </row>
    <row r="2" ht="36" customHeight="1">
      <c r="A2" s="6" t="inlineStr">
        <is>
          <t>このシートの目的：</t>
        </is>
      </c>
      <c r="B2" s="10" t="n"/>
      <c r="C2" s="11" t="inlineStr">
        <is>
          <t>50店舗の壁を突破するための本部・人材・SV・教育・数値の5軸を、1=全くできていない〜5=完璧にできている で自己採点する。</t>
        </is>
      </c>
      <c r="D2" s="10" t="n"/>
      <c r="E2" s="10" t="n"/>
    </row>
    <row r="3" ht="22" customHeight="1">
      <c r="A3" s="12" t="inlineStr">
        <is>
          <t>No</t>
        </is>
      </c>
      <c r="B3" s="12" t="inlineStr">
        <is>
          <t>軸</t>
        </is>
      </c>
      <c r="C3" s="12" t="inlineStr">
        <is>
          <t>問い</t>
        </is>
      </c>
      <c r="D3" s="12" t="inlineStr">
        <is>
          <t>現状スコア(1-5)</t>
        </is>
      </c>
      <c r="E3" s="12" t="inlineStr">
        <is>
          <t>コメント</t>
        </is>
      </c>
    </row>
    <row r="4" ht="34" customHeight="1">
      <c r="A4" s="13" t="n">
        <v>1</v>
      </c>
      <c r="B4" s="14" t="inlineStr">
        <is>
          <t>A. 本部機能</t>
        </is>
      </c>
      <c r="C4" s="14" t="inlineStr">
        <is>
          <t>エリアマネジャー／事業部長など中間経営層が育っており、役員層が戦略に集中できる</t>
        </is>
      </c>
      <c r="D4" s="15" t="n"/>
      <c r="E4" s="7" t="n"/>
    </row>
    <row r="5" ht="34" customHeight="1">
      <c r="A5" s="13" t="n">
        <v>2</v>
      </c>
      <c r="B5" s="14" t="inlineStr">
        <is>
          <t>A. 本部機能</t>
        </is>
      </c>
      <c r="C5" s="14" t="inlineStr">
        <is>
          <t>中期経営計画（3年ロードマップ）が全部門と共有され、四半期レビューで更新されている</t>
        </is>
      </c>
      <c r="D5" s="15" t="n"/>
      <c r="E5" s="7" t="n"/>
    </row>
    <row r="6" ht="34" customHeight="1">
      <c r="A6" s="16" t="n">
        <v>3</v>
      </c>
      <c r="B6" s="17" t="inlineStr">
        <is>
          <t>B. 人材供給</t>
        </is>
      </c>
      <c r="C6" s="17" t="inlineStr">
        <is>
          <t>社内に「店長の店長」（SV／ブロック長）を育てる専任役が存在する</t>
        </is>
      </c>
      <c r="D6" s="15" t="n"/>
      <c r="E6" s="7" t="n"/>
    </row>
    <row r="7" ht="34" customHeight="1">
      <c r="A7" s="16" t="n">
        <v>4</v>
      </c>
      <c r="B7" s="17" t="inlineStr">
        <is>
          <t>B. 人材供給</t>
        </is>
      </c>
      <c r="C7" s="17" t="inlineStr">
        <is>
          <t>新卒・中途・アルバイト登用の採用チャネルがミックスされ、単一依存していない</t>
        </is>
      </c>
      <c r="D7" s="15" t="n"/>
      <c r="E7" s="7" t="n"/>
    </row>
    <row r="8" ht="34" customHeight="1">
      <c r="A8" s="13" t="n">
        <v>5</v>
      </c>
      <c r="B8" s="14" t="inlineStr">
        <is>
          <t>C. SV体制</t>
        </is>
      </c>
      <c r="C8" s="14" t="inlineStr">
        <is>
          <t>SV／エリア長のKPI（臨店頻度・QSCスコア・売上達成率）が連動した評価制度がある</t>
        </is>
      </c>
      <c r="D8" s="15" t="n"/>
      <c r="E8" s="7" t="n"/>
    </row>
    <row r="9" ht="34" customHeight="1">
      <c r="A9" s="13" t="n">
        <v>6</v>
      </c>
      <c r="B9" s="14" t="inlineStr">
        <is>
          <t>C. SV体制</t>
        </is>
      </c>
      <c r="C9" s="14" t="inlineStr">
        <is>
          <t>臨店品質を担保するための本部監査（メシドック相当）が独立機能している</t>
        </is>
      </c>
      <c r="D9" s="15" t="n"/>
      <c r="E9" s="7" t="n"/>
    </row>
    <row r="10" ht="34" customHeight="1">
      <c r="A10" s="16" t="n">
        <v>7</v>
      </c>
      <c r="B10" s="17" t="inlineStr">
        <is>
          <t>D. 教育</t>
        </is>
      </c>
      <c r="C10" s="17" t="inlineStr">
        <is>
          <t>職能別ランク（店長／副店長／トレーナー）の評価制度とキャリアパスが接続されている</t>
        </is>
      </c>
      <c r="D10" s="15" t="n"/>
      <c r="E10" s="7" t="n"/>
    </row>
    <row r="11" ht="34" customHeight="1">
      <c r="A11" s="16" t="n">
        <v>8</v>
      </c>
      <c r="B11" s="17" t="inlineStr">
        <is>
          <t>D. 教育</t>
        </is>
      </c>
      <c r="C11" s="17" t="inlineStr">
        <is>
          <t>理念・行動指針が全社員に浸透しており、面接・評価・表彰で一貫している</t>
        </is>
      </c>
      <c r="D11" s="15" t="n"/>
      <c r="E11" s="7" t="n"/>
    </row>
    <row r="12" ht="34" customHeight="1">
      <c r="A12" s="13" t="n">
        <v>9</v>
      </c>
      <c r="B12" s="14" t="inlineStr">
        <is>
          <t>E. 数値管理</t>
        </is>
      </c>
      <c r="C12" s="14" t="inlineStr">
        <is>
          <t>BI／データ基盤で全店の収益性・商圏・競合状況を可視化できている</t>
        </is>
      </c>
      <c r="D12" s="15" t="n"/>
      <c r="E12" s="7" t="n"/>
    </row>
    <row r="13" ht="34" customHeight="1">
      <c r="A13" s="13" t="n">
        <v>10</v>
      </c>
      <c r="B13" s="14" t="inlineStr">
        <is>
          <t>E. 数値管理</t>
        </is>
      </c>
      <c r="C13" s="14" t="inlineStr">
        <is>
          <t>投資意思決定（出店・M&amp;A・DX投資）にROI／IRRを用いた判断基準がある</t>
        </is>
      </c>
      <c r="D13" s="15" t="n"/>
      <c r="E13" s="7" t="n"/>
    </row>
    <row r="15">
      <c r="B15" s="6" t="inlineStr">
        <is>
          <t>小計</t>
        </is>
      </c>
      <c r="C15" s="6" t="inlineStr">
        <is>
          <t>（合計 / 50点満点）</t>
        </is>
      </c>
      <c r="D15" s="18">
        <f>SUM(D4:D13)</f>
        <v/>
      </c>
      <c r="E15" s="19">
        <f>TEXT(D15/50,"0.0%") &amp; "（50点満点換算）"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4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20" t="inlineStr">
        <is>
          <t>スコアサマリー（このフェーズ5軸）</t>
        </is>
      </c>
    </row>
    <row r="2">
      <c r="A2" s="21" t="inlineStr">
        <is>
          <t>診断シートの現状スコアを元に、5軸の合計点と100点換算を自動集計。最も低い軸が優先改善領域です。</t>
        </is>
      </c>
    </row>
    <row r="4">
      <c r="A4" s="12" t="inlineStr">
        <is>
          <t>軸</t>
        </is>
      </c>
      <c r="B4" s="12" t="inlineStr">
        <is>
          <t>合計(10点満点)</t>
        </is>
      </c>
      <c r="C4" s="12" t="inlineStr">
        <is>
          <t>100点換算</t>
        </is>
      </c>
      <c r="D4" s="12" t="inlineStr">
        <is>
          <t>判定</t>
        </is>
      </c>
    </row>
    <row r="5" ht="22" customHeight="1">
      <c r="A5" s="17" t="inlineStr">
        <is>
          <t>A. 本部機能</t>
        </is>
      </c>
      <c r="B5" s="15">
        <f>IFERROR('診断（50店舗の壁）'!D4+'診断（50店舗の壁）'!D5,0)</f>
        <v/>
      </c>
      <c r="C5" s="15">
        <f>ROUND(B5/10*100,0)</f>
        <v/>
      </c>
      <c r="D5" s="15">
        <f>IF(C5&gt;=80,"維持",IF(C5&gt;=60,"要改善","最優先"))</f>
        <v/>
      </c>
    </row>
    <row r="6" ht="22" customHeight="1">
      <c r="A6" s="17" t="inlineStr">
        <is>
          <t>B. 人材供給</t>
        </is>
      </c>
      <c r="B6" s="15">
        <f>IFERROR('診断（50店舗の壁）'!D6+'診断（50店舗の壁）'!D7,0)</f>
        <v/>
      </c>
      <c r="C6" s="15">
        <f>ROUND(B6/10*100,0)</f>
        <v/>
      </c>
      <c r="D6" s="15">
        <f>IF(C6&gt;=80,"維持",IF(C6&gt;=60,"要改善","最優先"))</f>
        <v/>
      </c>
    </row>
    <row r="7" ht="22" customHeight="1">
      <c r="A7" s="17" t="inlineStr">
        <is>
          <t>C. SV体制</t>
        </is>
      </c>
      <c r="B7" s="15">
        <f>IFERROR('診断（50店舗の壁）'!D8+'診断（50店舗の壁）'!D9,0)</f>
        <v/>
      </c>
      <c r="C7" s="15">
        <f>ROUND(B7/10*100,0)</f>
        <v/>
      </c>
      <c r="D7" s="15">
        <f>IF(C7&gt;=80,"維持",IF(C7&gt;=60,"要改善","最優先"))</f>
        <v/>
      </c>
    </row>
    <row r="8" ht="22" customHeight="1">
      <c r="A8" s="17" t="inlineStr">
        <is>
          <t>D. 教育</t>
        </is>
      </c>
      <c r="B8" s="15">
        <f>IFERROR('診断（50店舗の壁）'!D10+'診断（50店舗の壁）'!D11,0)</f>
        <v/>
      </c>
      <c r="C8" s="15">
        <f>ROUND(B8/10*100,0)</f>
        <v/>
      </c>
      <c r="D8" s="15">
        <f>IF(C8&gt;=80,"維持",IF(C8&gt;=60,"要改善","最優先"))</f>
        <v/>
      </c>
    </row>
    <row r="9" ht="22" customHeight="1">
      <c r="A9" s="17" t="inlineStr">
        <is>
          <t>E. 数値管理</t>
        </is>
      </c>
      <c r="B9" s="15">
        <f>IFERROR('診断（50店舗の壁）'!D12+'診断（50店舗の壁）'!D13,0)</f>
        <v/>
      </c>
      <c r="C9" s="15">
        <f>ROUND(B9/10*100,0)</f>
        <v/>
      </c>
      <c r="D9" s="15">
        <f>IF(C9&gt;=80,"維持",IF(C9&gt;=60,"要改善","最優先"))</f>
        <v/>
      </c>
    </row>
    <row r="10">
      <c r="A10" s="6" t="inlineStr">
        <is>
          <t>フェーズ合計(50点満点)</t>
        </is>
      </c>
      <c r="B10" s="22">
        <f>SUM('診断（50店舗の壁）'!D4:D13)</f>
        <v/>
      </c>
      <c r="C10" s="22">
        <f>ROUND(SUM('診断（50店舗の壁）'!D4:D13)/50*100,0)</f>
        <v/>
      </c>
      <c r="D10" s="23" t="inlineStr"/>
    </row>
    <row r="13">
      <c r="A13" s="24" t="inlineStr">
        <is>
          <t>優先軸ランキング（100点換算の低い順）</t>
        </is>
      </c>
      <c r="B13" s="24" t="n"/>
      <c r="C13" s="24" t="n"/>
      <c r="D13" s="24" t="n"/>
    </row>
    <row r="14">
      <c r="A14" s="12" t="inlineStr">
        <is>
          <t>順位</t>
        </is>
      </c>
      <c r="B14" s="12" t="inlineStr">
        <is>
          <t>軸</t>
        </is>
      </c>
      <c r="C14" s="12" t="inlineStr">
        <is>
          <t>100点換算</t>
        </is>
      </c>
      <c r="D14" s="12" t="inlineStr">
        <is>
          <t>判定</t>
        </is>
      </c>
    </row>
    <row r="15">
      <c r="A15" s="16" t="inlineStr">
        <is>
          <t>第1位</t>
        </is>
      </c>
      <c r="B15" s="17">
        <f>INDEX($A$5:$A$9,MATCH(SMALL($C$5:$C$9,1),$C$5:$C$9,0))</f>
        <v/>
      </c>
      <c r="C15" s="16">
        <f>SMALL($C$5:$C$9,1)</f>
        <v/>
      </c>
      <c r="D15" s="25">
        <f>IF(C15&gt;=80,"維持",IF(C15&gt;=60,"要改善","最優先"))</f>
        <v/>
      </c>
    </row>
    <row r="16">
      <c r="A16" s="15" t="inlineStr">
        <is>
          <t>第2位</t>
        </is>
      </c>
      <c r="B16" s="7">
        <f>INDEX($A$5:$A$9,MATCH(SMALL($C$5:$C$9,2),$C$5:$C$9,0))</f>
        <v/>
      </c>
      <c r="C16" s="15">
        <f>SMALL($C$5:$C$9,2)</f>
        <v/>
      </c>
      <c r="D16" s="15">
        <f>IF(C16&gt;=80,"維持",IF(C16&gt;=60,"要改善","最優先"))</f>
        <v/>
      </c>
    </row>
    <row r="17">
      <c r="A17" s="15" t="inlineStr">
        <is>
          <t>第3位</t>
        </is>
      </c>
      <c r="B17" s="7">
        <f>INDEX($A$5:$A$9,MATCH(SMALL($C$5:$C$9,3),$C$5:$C$9,0))</f>
        <v/>
      </c>
      <c r="C17" s="15">
        <f>SMALL($C$5:$C$9,3)</f>
        <v/>
      </c>
      <c r="D17" s="15">
        <f>IF(C17&gt;=80,"維持",IF(C17&gt;=60,"要改善","最優先"))</f>
        <v/>
      </c>
    </row>
    <row r="18">
      <c r="A18" s="15" t="inlineStr">
        <is>
          <t>第4位</t>
        </is>
      </c>
      <c r="B18" s="7">
        <f>INDEX($A$5:$A$9,MATCH(SMALL($C$5:$C$9,4),$C$5:$C$9,0))</f>
        <v/>
      </c>
      <c r="C18" s="15">
        <f>SMALL($C$5:$C$9,4)</f>
        <v/>
      </c>
      <c r="D18" s="15">
        <f>IF(C18&gt;=80,"維持",IF(C18&gt;=60,"要改善","最優先"))</f>
        <v/>
      </c>
    </row>
    <row r="19">
      <c r="A19" s="15" t="inlineStr">
        <is>
          <t>第5位</t>
        </is>
      </c>
      <c r="B19" s="7">
        <f>INDEX($A$5:$A$9,MATCH(SMALL($C$5:$C$9,5),$C$5:$C$9,0))</f>
        <v/>
      </c>
      <c r="C19" s="15">
        <f>SMALL($C$5:$C$9,5)</f>
        <v/>
      </c>
      <c r="D19" s="15">
        <f>IF(C19&gt;=80,"維持",IF(C19&gt;=60,"要改善","最優先"))</f>
        <v/>
      </c>
    </row>
    <row r="22">
      <c r="A22" s="24" t="inlineStr">
        <is>
          <t>総合スコア</t>
        </is>
      </c>
      <c r="B22" s="24" t="n"/>
      <c r="C22" s="24" t="n"/>
      <c r="D22" s="24" t="n"/>
    </row>
    <row r="23">
      <c r="A23" s="6" t="inlineStr">
        <is>
          <t>合計</t>
        </is>
      </c>
      <c r="B23" s="26">
        <f>SUM('診断（50店舗の壁）'!D4:D13)</f>
        <v/>
      </c>
      <c r="C23" s="27" t="inlineStr">
        <is>
          <t>/ 50点満点</t>
        </is>
      </c>
    </row>
    <row r="24">
      <c r="A24" s="6" t="inlineStr">
        <is>
          <t>100点換算</t>
        </is>
      </c>
      <c r="B24" s="28">
        <f>ROUND(SUM('診断（50店舗の壁）'!D4:D13)/50*100,0)</f>
        <v/>
      </c>
      <c r="C24" s="27" t="inlineStr">
        <is>
          <t>点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86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30" customWidth="1" min="2" max="2"/>
    <col width="40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18" customWidth="1" min="11" max="11"/>
  </cols>
  <sheetData>
    <row r="1" ht="26" customHeight="1">
      <c r="A1" s="29" t="inlineStr">
        <is>
          <t>▼ 評価シート</t>
        </is>
      </c>
      <c r="B1" s="29" t="n"/>
      <c r="C1" s="29" t="n"/>
      <c r="D1" s="29" t="n"/>
      <c r="E1" s="29" t="n"/>
      <c r="F1" s="29" t="n"/>
      <c r="G1" s="29" t="n"/>
      <c r="H1" s="29" t="n"/>
      <c r="I1" s="29" t="n"/>
      <c r="J1" s="29" t="n"/>
      <c r="K1" s="29" t="n"/>
    </row>
    <row r="2">
      <c r="A2" s="11" t="inlineStr">
        <is>
          <t>【目的】半期ごとの3軸評価（業績/行動/スタンス）で公平に評価する</t>
        </is>
      </c>
    </row>
    <row r="3">
      <c r="A3" s="11" t="inlineStr">
        <is>
          <t>【使い方】各項目5段階評価。総合コメントと次期目標を必ず記入</t>
        </is>
      </c>
    </row>
    <row r="4">
      <c r="A4" s="11" t="inlineStr">
        <is>
          <t>【所要時間】評価者30分 × 評価対象者人数</t>
        </is>
      </c>
    </row>
    <row r="6">
      <c r="A6" s="30" t="inlineStr">
        <is>
          <t>半期評価シート</t>
        </is>
      </c>
    </row>
    <row r="8">
      <c r="A8" s="22" t="inlineStr">
        <is>
          <t>項目</t>
        </is>
      </c>
      <c r="B8" s="22" t="inlineStr">
        <is>
          <t>内容</t>
        </is>
      </c>
    </row>
    <row r="9">
      <c r="A9" s="17" t="inlineStr">
        <is>
          <t>氏名</t>
        </is>
      </c>
    </row>
    <row r="10">
      <c r="A10" s="17" t="inlineStr">
        <is>
          <t>役職</t>
        </is>
      </c>
    </row>
    <row r="11">
      <c r="A11" s="17" t="inlineStr">
        <is>
          <t>評価期間</t>
        </is>
      </c>
    </row>
    <row r="12">
      <c r="A12" s="17" t="inlineStr">
        <is>
          <t>評価者</t>
        </is>
      </c>
    </row>
    <row r="14">
      <c r="A14" s="17" t="inlineStr">
        <is>
          <t>業績軸 (各5段階評価)</t>
        </is>
      </c>
    </row>
    <row r="15">
      <c r="A15" s="17" t="inlineStr">
        <is>
          <t>評価項目</t>
        </is>
      </c>
      <c r="B15" s="7" t="inlineStr">
        <is>
          <t>5段階評価</t>
        </is>
      </c>
      <c r="C15" s="7" t="inlineStr">
        <is>
          <t>コメント</t>
        </is>
      </c>
    </row>
    <row r="16">
      <c r="A16" s="17" t="inlineStr">
        <is>
          <t>売上達成率</t>
        </is>
      </c>
    </row>
    <row r="17">
      <c r="A17" s="17" t="inlineStr">
        <is>
          <t>人件費率</t>
        </is>
      </c>
    </row>
    <row r="18">
      <c r="A18" s="17" t="inlineStr">
        <is>
          <t>原価率</t>
        </is>
      </c>
    </row>
    <row r="19">
      <c r="A19" s="17" t="inlineStr">
        <is>
          <t>CS(ファンくる/口コミ)</t>
        </is>
      </c>
    </row>
    <row r="20">
      <c r="A20" s="17" t="inlineStr">
        <is>
          <t>離職率</t>
        </is>
      </c>
    </row>
    <row r="22">
      <c r="A22" s="17" t="inlineStr">
        <is>
          <t>行動軸 (各5段階評価)</t>
        </is>
      </c>
    </row>
    <row r="23">
      <c r="A23" s="17" t="inlineStr">
        <is>
          <t>評価項目</t>
        </is>
      </c>
      <c r="B23" s="7" t="inlineStr">
        <is>
          <t>5段階評価</t>
        </is>
      </c>
      <c r="C23" s="7" t="inlineStr">
        <is>
          <t>コメント</t>
        </is>
      </c>
    </row>
    <row r="24">
      <c r="A24" s="17" t="inlineStr">
        <is>
          <t>QSC管理</t>
        </is>
      </c>
    </row>
    <row r="25">
      <c r="A25" s="17" t="inlineStr">
        <is>
          <t>部下育成</t>
        </is>
      </c>
    </row>
    <row r="26">
      <c r="A26" s="17" t="inlineStr">
        <is>
          <t>数値判断</t>
        </is>
      </c>
    </row>
    <row r="27">
      <c r="A27" s="17" t="inlineStr">
        <is>
          <t>クレーム対応</t>
        </is>
      </c>
    </row>
    <row r="28">
      <c r="A28" s="17" t="inlineStr">
        <is>
          <t>業務改善</t>
        </is>
      </c>
    </row>
    <row r="30">
      <c r="A30" s="17" t="inlineStr">
        <is>
          <t>スタンス軸 (各5段階評価)</t>
        </is>
      </c>
    </row>
    <row r="31">
      <c r="A31" s="17" t="inlineStr">
        <is>
          <t>評価項目</t>
        </is>
      </c>
      <c r="B31" s="7" t="inlineStr">
        <is>
          <t>5段階評価</t>
        </is>
      </c>
      <c r="C31" s="7" t="inlineStr">
        <is>
          <t>コメント</t>
        </is>
      </c>
    </row>
    <row r="32">
      <c r="A32" s="17" t="inlineStr">
        <is>
          <t>経営理念への共感</t>
        </is>
      </c>
    </row>
    <row r="33">
      <c r="A33" s="17" t="inlineStr">
        <is>
          <t>主体性</t>
        </is>
      </c>
    </row>
    <row r="34">
      <c r="A34" s="17" t="inlineStr">
        <is>
          <t>誠実さ</t>
        </is>
      </c>
    </row>
    <row r="35">
      <c r="A35" s="17" t="inlineStr">
        <is>
          <t>学習意欲</t>
        </is>
      </c>
    </row>
    <row r="36">
      <c r="A36" s="17" t="inlineStr">
        <is>
          <t>チーム貢献</t>
        </is>
      </c>
    </row>
    <row r="38">
      <c r="A38" s="17" t="inlineStr">
        <is>
          <t>総合コメント・次期目標</t>
        </is>
      </c>
    </row>
    <row r="40">
      <c r="A40" s="17" t="inlineStr">
        <is>
          <t>総合コメント</t>
        </is>
      </c>
    </row>
    <row r="41">
      <c r="A41" s="17" t="inlineStr">
        <is>
          <t>次期目標</t>
        </is>
      </c>
    </row>
    <row r="42">
      <c r="A42" s="17" t="inlineStr">
        <is>
          <t>本人サイン欄</t>
        </is>
      </c>
    </row>
    <row r="44" ht="26" customHeight="1">
      <c r="A44" s="29" t="inlineStr">
        <is>
          <t>▼ 評価基準</t>
        </is>
      </c>
      <c r="B44" s="29" t="n"/>
      <c r="C44" s="29" t="n"/>
      <c r="D44" s="29" t="n"/>
      <c r="E44" s="29" t="n"/>
      <c r="F44" s="29" t="n"/>
      <c r="G44" s="29" t="n"/>
      <c r="H44" s="29" t="n"/>
      <c r="I44" s="29" t="n"/>
      <c r="J44" s="29" t="n"/>
      <c r="K44" s="29" t="n"/>
    </row>
    <row r="45">
      <c r="A45" s="11" t="inlineStr">
        <is>
          <t>【目的】5段階評価の定義を統一し、評価者間のブレを抑える</t>
        </is>
      </c>
    </row>
    <row r="46">
      <c r="A46" s="11" t="inlineStr">
        <is>
          <t>【使い方】全評価者が評価前に必ず参照する</t>
        </is>
      </c>
    </row>
    <row r="47">
      <c r="A47" s="11" t="inlineStr">
        <is>
          <t>【所要時間】5分</t>
        </is>
      </c>
    </row>
    <row r="49">
      <c r="A49" s="30" t="inlineStr">
        <is>
          <t>5段階評価の定義</t>
        </is>
      </c>
    </row>
    <row r="51">
      <c r="A51" s="22" t="inlineStr">
        <is>
          <t>評価</t>
        </is>
      </c>
      <c r="B51" s="22" t="inlineStr">
        <is>
          <t>定義</t>
        </is>
      </c>
      <c r="C51" s="22" t="inlineStr">
        <is>
          <t>行動例</t>
        </is>
      </c>
    </row>
    <row r="52">
      <c r="A52" s="17" t="inlineStr">
        <is>
          <t>5</t>
        </is>
      </c>
      <c r="B52" s="7" t="inlineStr">
        <is>
          <t>期待を大きく超える (卓越)</t>
        </is>
      </c>
      <c r="C52" s="7" t="inlineStr">
        <is>
          <t>他の模範・全社的な貢献</t>
        </is>
      </c>
    </row>
    <row r="53">
      <c r="A53" s="17" t="inlineStr">
        <is>
          <t>4</t>
        </is>
      </c>
      <c r="B53" s="7" t="inlineStr">
        <is>
          <t>期待を超える</t>
        </is>
      </c>
      <c r="C53" s="7" t="inlineStr">
        <is>
          <t>安定して高いパフォーマンス</t>
        </is>
      </c>
    </row>
    <row r="54">
      <c r="A54" s="17" t="inlineStr">
        <is>
          <t>3</t>
        </is>
      </c>
      <c r="B54" s="7" t="inlineStr">
        <is>
          <t>期待通り (標準)</t>
        </is>
      </c>
      <c r="C54" s="7" t="inlineStr">
        <is>
          <t>役割を十分に果たす</t>
        </is>
      </c>
    </row>
    <row r="55">
      <c r="A55" s="17" t="inlineStr">
        <is>
          <t>2</t>
        </is>
      </c>
      <c r="B55" s="7" t="inlineStr">
        <is>
          <t>期待をやや下回る</t>
        </is>
      </c>
      <c r="C55" s="7" t="inlineStr">
        <is>
          <t>指導・支援が必要</t>
        </is>
      </c>
    </row>
    <row r="56">
      <c r="A56" s="17" t="inlineStr">
        <is>
          <t>1</t>
        </is>
      </c>
      <c r="B56" s="7" t="inlineStr">
        <is>
          <t>期待を大きく下回る</t>
        </is>
      </c>
      <c r="C56" s="7" t="inlineStr">
        <is>
          <t>改善計画が必要</t>
        </is>
      </c>
    </row>
    <row r="58" ht="26" customHeight="1">
      <c r="A58" s="29" t="inlineStr">
        <is>
          <t>▼ キャリブレーション</t>
        </is>
      </c>
      <c r="B58" s="29" t="n"/>
      <c r="C58" s="29" t="n"/>
      <c r="D58" s="29" t="n"/>
      <c r="E58" s="29" t="n"/>
      <c r="F58" s="29" t="n"/>
      <c r="G58" s="29" t="n"/>
      <c r="H58" s="29" t="n"/>
      <c r="I58" s="29" t="n"/>
      <c r="J58" s="29" t="n"/>
      <c r="K58" s="29" t="n"/>
    </row>
    <row r="59">
      <c r="A59" s="11" t="inlineStr">
        <is>
          <t>【目的】店長全体の評価分布を見て、評価甘辛を調整する</t>
        </is>
      </c>
    </row>
    <row r="60">
      <c r="A60" s="11" t="inlineStr">
        <is>
          <t>【使い方】各評価の人数を入力。目標分布: 5=10%/4=20%/3=40%/2=20%/1=10%</t>
        </is>
      </c>
    </row>
    <row r="61">
      <c r="A61" s="11" t="inlineStr">
        <is>
          <t>【所要時間】評価会議30分</t>
        </is>
      </c>
    </row>
    <row r="63">
      <c r="A63" s="30" t="inlineStr">
        <is>
          <t>評価分布チェック</t>
        </is>
      </c>
    </row>
    <row r="65">
      <c r="A65" s="22" t="inlineStr">
        <is>
          <t>評価</t>
        </is>
      </c>
      <c r="B65" s="22" t="inlineStr">
        <is>
          <t>人数</t>
        </is>
      </c>
      <c r="C65" s="22" t="inlineStr">
        <is>
          <t>構成比%(自動)</t>
        </is>
      </c>
      <c r="D65" s="22" t="inlineStr">
        <is>
          <t>目標分布%</t>
        </is>
      </c>
      <c r="E65" s="22" t="inlineStr">
        <is>
          <t>乖離(自動)</t>
        </is>
      </c>
    </row>
    <row r="66">
      <c r="A66" s="17" t="inlineStr">
        <is>
          <t>5</t>
        </is>
      </c>
      <c r="B66" s="7" t="n">
        <v>0</v>
      </c>
      <c r="C66" s="7">
        <f>IFERROR(B8/SUM(B$8:B$12)*100,0)</f>
        <v/>
      </c>
      <c r="D66" s="7" t="n">
        <v>10</v>
      </c>
      <c r="E66" s="7">
        <f>C8-D8</f>
        <v/>
      </c>
    </row>
    <row r="67">
      <c r="A67" s="17" t="inlineStr">
        <is>
          <t>4</t>
        </is>
      </c>
      <c r="B67" s="7" t="n">
        <v>0</v>
      </c>
      <c r="C67" s="7">
        <f>IFERROR(B9/SUM(B$8:B$12)*100,0)</f>
        <v/>
      </c>
      <c r="D67" s="7" t="n">
        <v>20</v>
      </c>
      <c r="E67" s="7">
        <f>C9-D9</f>
        <v/>
      </c>
    </row>
    <row r="68">
      <c r="A68" s="17" t="inlineStr">
        <is>
          <t>3</t>
        </is>
      </c>
      <c r="B68" s="7" t="n">
        <v>0</v>
      </c>
      <c r="C68" s="7">
        <f>IFERROR(B10/SUM(B$8:B$12)*100,0)</f>
        <v/>
      </c>
      <c r="D68" s="7" t="n">
        <v>40</v>
      </c>
      <c r="E68" s="7">
        <f>C10-D10</f>
        <v/>
      </c>
    </row>
    <row r="69">
      <c r="A69" s="17" t="inlineStr">
        <is>
          <t>2</t>
        </is>
      </c>
      <c r="B69" s="7" t="n">
        <v>0</v>
      </c>
      <c r="C69" s="7">
        <f>IFERROR(B11/SUM(B$8:B$12)*100,0)</f>
        <v/>
      </c>
      <c r="D69" s="7" t="n">
        <v>20</v>
      </c>
      <c r="E69" s="7">
        <f>C11-D11</f>
        <v/>
      </c>
    </row>
    <row r="70">
      <c r="A70" s="17" t="inlineStr">
        <is>
          <t>1</t>
        </is>
      </c>
      <c r="B70" s="7" t="n">
        <v>0</v>
      </c>
      <c r="C70" s="7">
        <f>IFERROR(B12/SUM(B$8:B$12)*100,0)</f>
        <v/>
      </c>
      <c r="D70" s="7" t="n">
        <v>10</v>
      </c>
      <c r="E70" s="7">
        <f>C12-D12</f>
        <v/>
      </c>
    </row>
    <row r="71">
      <c r="A71" s="17" t="inlineStr">
        <is>
          <t>合計</t>
        </is>
      </c>
      <c r="B71" s="7">
        <f>SUM(B8:B12)</f>
        <v/>
      </c>
    </row>
    <row r="73" ht="26" customHeight="1">
      <c r="A73" s="29" t="inlineStr">
        <is>
          <t>▼ 記入例</t>
        </is>
      </c>
      <c r="B73" s="29" t="n"/>
      <c r="C73" s="29" t="n"/>
      <c r="D73" s="29" t="n"/>
      <c r="E73" s="29" t="n"/>
      <c r="F73" s="29" t="n"/>
      <c r="G73" s="29" t="n"/>
      <c r="H73" s="29" t="n"/>
      <c r="I73" s="29" t="n"/>
      <c r="J73" s="29" t="n"/>
      <c r="K73" s="29" t="n"/>
    </row>
    <row r="74">
      <c r="A74" s="11" t="inlineStr">
        <is>
          <t>【目的】50店舗規模の店長評価の典型例</t>
        </is>
      </c>
    </row>
    <row r="75">
      <c r="A75" s="11" t="inlineStr">
        <is>
          <t>【使い方】評価の書き方の叩き台</t>
        </is>
      </c>
    </row>
    <row r="76">
      <c r="A76" s="11" t="inlineStr">
        <is>
          <t>【所要時間】参考5分</t>
        </is>
      </c>
    </row>
    <row r="78">
      <c r="A78" s="30" t="inlineStr">
        <is>
          <t>記入例：評価シート抜粋</t>
        </is>
      </c>
    </row>
    <row r="80">
      <c r="A80" s="22" t="inlineStr">
        <is>
          <t>評価項目</t>
        </is>
      </c>
      <c r="B80" s="22" t="inlineStr">
        <is>
          <t>5段階</t>
        </is>
      </c>
      <c r="C80" s="22" t="inlineStr">
        <is>
          <t>コメント</t>
        </is>
      </c>
    </row>
    <row r="81">
      <c r="A81" s="17" t="inlineStr">
        <is>
          <t>売上達成率</t>
        </is>
      </c>
      <c r="B81" s="7" t="n">
        <v>4</v>
      </c>
      <c r="C81" s="7" t="inlineStr">
        <is>
          <t>半期予算105%達成・販促が奏功</t>
        </is>
      </c>
    </row>
    <row r="82">
      <c r="A82" s="17" t="inlineStr">
        <is>
          <t>人件費率</t>
        </is>
      </c>
      <c r="B82" s="7" t="n">
        <v>3</v>
      </c>
      <c r="C82" s="7" t="inlineStr">
        <is>
          <t>目標範囲内だが繁忙期にブレあり</t>
        </is>
      </c>
    </row>
    <row r="83">
      <c r="A83" s="17" t="inlineStr">
        <is>
          <t>QSC管理</t>
        </is>
      </c>
      <c r="B83" s="7" t="n">
        <v>5</v>
      </c>
      <c r="C83" s="7" t="inlineStr">
        <is>
          <t>ファンくる90点を連続達成</t>
        </is>
      </c>
    </row>
    <row r="84">
      <c r="A84" s="17" t="inlineStr">
        <is>
          <t>部下育成</t>
        </is>
      </c>
      <c r="B84" s="7" t="n">
        <v>4</v>
      </c>
      <c r="C84" s="7" t="inlineStr">
        <is>
          <t>準店長を2名輩出</t>
        </is>
      </c>
    </row>
    <row r="85">
      <c r="A85" s="17" t="inlineStr">
        <is>
          <t>経営理念への共感</t>
        </is>
      </c>
      <c r="B85" s="7" t="n">
        <v>5</v>
      </c>
      <c r="C85" s="7" t="inlineStr">
        <is>
          <t>朝礼で毎日言及・自ら体現</t>
        </is>
      </c>
    </row>
    <row r="86">
      <c r="A86" s="17" t="inlineStr">
        <is>
          <t>主体性</t>
        </is>
      </c>
      <c r="B86" s="7" t="n">
        <v>3</v>
      </c>
      <c r="C86" s="7" t="inlineStr">
        <is>
          <t>指示待ちの場面が散見される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62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30" customWidth="1" min="2" max="2"/>
    <col width="2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18" customWidth="1" min="11" max="11"/>
  </cols>
  <sheetData>
    <row r="1" ht="26" customHeight="1">
      <c r="A1" s="29" t="inlineStr">
        <is>
          <t>▼ チェックリスト</t>
        </is>
      </c>
      <c r="B1" s="29" t="n"/>
      <c r="C1" s="29" t="n"/>
      <c r="D1" s="29" t="n"/>
      <c r="E1" s="29" t="n"/>
      <c r="F1" s="29" t="n"/>
      <c r="G1" s="29" t="n"/>
      <c r="H1" s="29" t="n"/>
      <c r="I1" s="29" t="n"/>
      <c r="J1" s="29" t="n"/>
      <c r="K1" s="29" t="n"/>
    </row>
    <row r="2">
      <c r="A2" s="11" t="inlineStr">
        <is>
          <t>【目的】FC契約締結前の16論点を漏れなくチェックする</t>
        </is>
      </c>
    </row>
    <row r="3">
      <c r="A3" s="11" t="inlineStr">
        <is>
          <t>【使い方】論点ごとに自社回答・弁護士確認欄を記入。リスク評価を必ず入れる</t>
        </is>
      </c>
    </row>
    <row r="4">
      <c r="A4" s="11" t="inlineStr">
        <is>
          <t>【所要時間】初回90分 / 弁護士レビュー前に必ず完了</t>
        </is>
      </c>
    </row>
    <row r="6">
      <c r="A6" s="30" t="inlineStr">
        <is>
          <t>FC契約 16論点チェックリスト</t>
        </is>
      </c>
    </row>
    <row r="8">
      <c r="A8" s="22" t="inlineStr">
        <is>
          <t>論点</t>
        </is>
      </c>
      <c r="B8" s="22" t="inlineStr">
        <is>
          <t>確認ポイント</t>
        </is>
      </c>
      <c r="C8" s="22" t="inlineStr">
        <is>
          <t>自社の回答</t>
        </is>
      </c>
      <c r="D8" s="22" t="inlineStr">
        <is>
          <t>弁護士確認</t>
        </is>
      </c>
      <c r="E8" s="22" t="inlineStr">
        <is>
          <t>リスク評価</t>
        </is>
      </c>
    </row>
    <row r="9">
      <c r="A9" s="17" t="inlineStr">
        <is>
          <t>ロイヤリティ設計</t>
        </is>
      </c>
      <c r="B9" s="7" t="inlineStr">
        <is>
          <t>売上%/定額/段階制/複合?</t>
        </is>
      </c>
    </row>
    <row r="10">
      <c r="A10" s="17" t="inlineStr">
        <is>
          <t>広告分担金</t>
        </is>
      </c>
      <c r="B10" s="7" t="inlineStr">
        <is>
          <t>料率・使途・精算方法</t>
        </is>
      </c>
    </row>
    <row r="11">
      <c r="A11" s="17" t="inlineStr">
        <is>
          <t>契約期間</t>
        </is>
      </c>
      <c r="B11" s="7" t="inlineStr">
        <is>
          <t>年数・自動更新条項</t>
        </is>
      </c>
    </row>
    <row r="12">
      <c r="A12" s="17" t="inlineStr">
        <is>
          <t>中途解約</t>
        </is>
      </c>
      <c r="B12" s="7" t="inlineStr">
        <is>
          <t>事前通知期間・違約金</t>
        </is>
      </c>
    </row>
    <row r="13">
      <c r="A13" s="17" t="inlineStr">
        <is>
          <t>解除条件</t>
        </is>
      </c>
      <c r="B13" s="7" t="inlineStr">
        <is>
          <t>QSC基準割れ・支払遅延等</t>
        </is>
      </c>
    </row>
    <row r="14">
      <c r="A14" s="17" t="inlineStr">
        <is>
          <t>商標使用</t>
        </is>
      </c>
      <c r="B14" s="7" t="inlineStr">
        <is>
          <t>使用範囲・使用料・契約終了後</t>
        </is>
      </c>
    </row>
    <row r="15">
      <c r="A15" s="17" t="inlineStr">
        <is>
          <t>秘密保持</t>
        </is>
      </c>
      <c r="B15" s="7" t="inlineStr">
        <is>
          <t>範囲・期間・退職者への義務</t>
        </is>
      </c>
    </row>
    <row r="16">
      <c r="A16" s="17" t="inlineStr">
        <is>
          <t>競業避止</t>
        </is>
      </c>
      <c r="B16" s="7" t="inlineStr">
        <is>
          <t>地理的範囲・期間・業態</t>
        </is>
      </c>
    </row>
    <row r="17">
      <c r="A17" s="17" t="inlineStr">
        <is>
          <t>QSC基準</t>
        </is>
      </c>
      <c r="B17" s="7" t="inlineStr">
        <is>
          <t>評価方法・基準値・頻度</t>
        </is>
      </c>
    </row>
    <row r="18">
      <c r="A18" s="17" t="inlineStr">
        <is>
          <t>SV条項</t>
        </is>
      </c>
      <c r="B18" s="7" t="inlineStr">
        <is>
          <t>訪問頻度・費用負担・権限</t>
        </is>
      </c>
    </row>
    <row r="19">
      <c r="A19" s="17" t="inlineStr">
        <is>
          <t>教育研修</t>
        </is>
      </c>
      <c r="B19" s="7" t="inlineStr">
        <is>
          <t>初期研修・継続研修・費用</t>
        </is>
      </c>
    </row>
    <row r="20">
      <c r="A20" s="17" t="inlineStr">
        <is>
          <t>仕入条件</t>
        </is>
      </c>
      <c r="B20" s="7" t="inlineStr">
        <is>
          <t>指定業者・推奨品・価格改定</t>
        </is>
      </c>
    </row>
    <row r="21">
      <c r="A21" s="17" t="inlineStr">
        <is>
          <t>報告義務</t>
        </is>
      </c>
      <c r="B21" s="7" t="inlineStr">
        <is>
          <t>売上報告頻度・POS連携・監査権</t>
        </is>
      </c>
    </row>
    <row r="22">
      <c r="A22" s="17" t="inlineStr">
        <is>
          <t>違約金</t>
        </is>
      </c>
      <c r="B22" s="7" t="inlineStr">
        <is>
          <t>算定基準・上限・具体額</t>
        </is>
      </c>
    </row>
    <row r="23">
      <c r="A23" s="17" t="inlineStr">
        <is>
          <t>個人情報</t>
        </is>
      </c>
      <c r="B23" s="7" t="inlineStr">
        <is>
          <t>取扱責任・漏えい時対応</t>
        </is>
      </c>
    </row>
    <row r="24">
      <c r="A24" s="17" t="inlineStr">
        <is>
          <t>紛争解決管轄</t>
        </is>
      </c>
      <c r="B24" s="7" t="inlineStr">
        <is>
          <t>裁判管轄・仲裁条項</t>
        </is>
      </c>
    </row>
    <row r="26" ht="26" customHeight="1">
      <c r="A26" s="29" t="inlineStr">
        <is>
          <t>▼ ロイヤリティ設計</t>
        </is>
      </c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  <c r="K26" s="29" t="n"/>
    </row>
    <row r="27">
      <c r="A27" s="11" t="inlineStr">
        <is>
          <t>【目的】4つのロイヤリティ設計パターンを比較する</t>
        </is>
      </c>
    </row>
    <row r="28">
      <c r="A28" s="11" t="inlineStr">
        <is>
          <t>【使い方】自社の利益構造・加盟店負担感の観点で検討</t>
        </is>
      </c>
    </row>
    <row r="29">
      <c r="A29" s="11" t="inlineStr">
        <is>
          <t>【所要時間】30分</t>
        </is>
      </c>
    </row>
    <row r="31">
      <c r="A31" s="30" t="inlineStr">
        <is>
          <t>ロイヤリティ設計パターン比較</t>
        </is>
      </c>
    </row>
    <row r="33">
      <c r="A33" s="22" t="inlineStr">
        <is>
          <t>パターン</t>
        </is>
      </c>
      <c r="B33" s="22" t="inlineStr">
        <is>
          <t>特徴</t>
        </is>
      </c>
      <c r="C33" s="22" t="inlineStr">
        <is>
          <t>メリット</t>
        </is>
      </c>
      <c r="D33" s="22" t="inlineStr">
        <is>
          <t>デメリット</t>
        </is>
      </c>
      <c r="E33" s="22" t="inlineStr">
        <is>
          <t>採用時の条件</t>
        </is>
      </c>
    </row>
    <row r="34">
      <c r="A34" s="17" t="inlineStr">
        <is>
          <t>売上×固定%</t>
        </is>
      </c>
      <c r="B34" s="7" t="inlineStr">
        <is>
          <t>売上に比例 (例:4%)</t>
        </is>
      </c>
      <c r="C34" s="7" t="inlineStr">
        <is>
          <t>加盟店の納得感高</t>
        </is>
      </c>
      <c r="D34" s="7" t="inlineStr">
        <is>
          <t>本部収益が売上連動で変動</t>
        </is>
      </c>
      <c r="E34" s="7" t="inlineStr">
        <is>
          <t>売上規模が読める業態</t>
        </is>
      </c>
    </row>
    <row r="35">
      <c r="A35" s="17" t="inlineStr">
        <is>
          <t>定額制</t>
        </is>
      </c>
      <c r="B35" s="7" t="inlineStr">
        <is>
          <t>月額固定 (例:15万円)</t>
        </is>
      </c>
      <c r="C35" s="7" t="inlineStr">
        <is>
          <t>本部収益が安定</t>
        </is>
      </c>
      <c r="D35" s="7" t="inlineStr">
        <is>
          <t>小規模店の負担重い</t>
        </is>
      </c>
      <c r="E35" s="7" t="inlineStr">
        <is>
          <t>売上ばらつきが小さい業態</t>
        </is>
      </c>
    </row>
    <row r="36">
      <c r="A36" s="17" t="inlineStr">
        <is>
          <t>段階制</t>
        </is>
      </c>
      <c r="B36" s="7" t="inlineStr">
        <is>
          <t>売上階層で%変動</t>
        </is>
      </c>
      <c r="C36" s="7" t="inlineStr">
        <is>
          <t>成長インセンティブ</t>
        </is>
      </c>
      <c r="D36" s="7" t="inlineStr">
        <is>
          <t>設計複雑・交渉難度高</t>
        </is>
      </c>
      <c r="E36" s="7" t="inlineStr">
        <is>
          <t>加盟店規模差が大きい業態</t>
        </is>
      </c>
    </row>
    <row r="37">
      <c r="A37" s="17" t="inlineStr">
        <is>
          <t>複合型</t>
        </is>
      </c>
      <c r="B37" s="7" t="inlineStr">
        <is>
          <t>売上%+定額の組合せ</t>
        </is>
      </c>
      <c r="C37" s="7" t="inlineStr">
        <is>
          <t>リスク分散</t>
        </is>
      </c>
      <c r="D37" s="7" t="inlineStr">
        <is>
          <t>計算が煩雑</t>
        </is>
      </c>
      <c r="E37" s="7" t="inlineStr">
        <is>
          <t>中〜大規模FC</t>
        </is>
      </c>
    </row>
    <row r="39" ht="26" customHeight="1">
      <c r="A39" s="29" t="inlineStr">
        <is>
          <t>▼ 記入例</t>
        </is>
      </c>
      <c r="B39" s="29" t="n"/>
      <c r="C39" s="29" t="n"/>
      <c r="D39" s="29" t="n"/>
      <c r="E39" s="29" t="n"/>
      <c r="F39" s="29" t="n"/>
      <c r="G39" s="29" t="n"/>
      <c r="H39" s="29" t="n"/>
      <c r="I39" s="29" t="n"/>
      <c r="J39" s="29" t="n"/>
      <c r="K39" s="29" t="n"/>
    </row>
    <row r="40">
      <c r="A40" s="11" t="inlineStr">
        <is>
          <t>【目的】酔っ手羽FC契約書を参考にした典型例</t>
        </is>
      </c>
    </row>
    <row r="41">
      <c r="A41" s="11" t="inlineStr">
        <is>
          <t>【使い方】ロイヤリティ4%+広告1%/SV2ヶ月に1回/QSC基準値割れで解除可 等</t>
        </is>
      </c>
    </row>
    <row r="42">
      <c r="A42" s="11" t="inlineStr">
        <is>
          <t>【所要時間】参考10分</t>
        </is>
      </c>
    </row>
    <row r="44">
      <c r="A44" s="30" t="inlineStr">
        <is>
          <t>記入例：FCチェックリスト (酔っ手羽モデル)</t>
        </is>
      </c>
    </row>
    <row r="46">
      <c r="A46" s="22" t="inlineStr">
        <is>
          <t>論点</t>
        </is>
      </c>
      <c r="B46" s="22" t="inlineStr">
        <is>
          <t>確認ポイント</t>
        </is>
      </c>
      <c r="C46" s="22" t="inlineStr">
        <is>
          <t>自社の回答</t>
        </is>
      </c>
      <c r="D46" s="22" t="inlineStr">
        <is>
          <t>弁護士確認</t>
        </is>
      </c>
      <c r="E46" s="22" t="inlineStr">
        <is>
          <t>リスク評価</t>
        </is>
      </c>
    </row>
    <row r="47">
      <c r="A47" s="17" t="inlineStr">
        <is>
          <t>ロイヤリティ設計</t>
        </is>
      </c>
      <c r="B47" s="7" t="inlineStr">
        <is>
          <t>売上%/定額/段階/複合?</t>
        </is>
      </c>
      <c r="C47" s="7" t="inlineStr">
        <is>
          <t>売上×4%(固定%)</t>
        </is>
      </c>
      <c r="D47" s="7" t="inlineStr">
        <is>
          <t>OK</t>
        </is>
      </c>
      <c r="E47" s="7" t="inlineStr">
        <is>
          <t>低</t>
        </is>
      </c>
    </row>
    <row r="48">
      <c r="A48" s="17" t="inlineStr">
        <is>
          <t>広告分担金</t>
        </is>
      </c>
      <c r="B48" s="7" t="inlineStr">
        <is>
          <t>料率・使途・精算</t>
        </is>
      </c>
      <c r="C48" s="7" t="inlineStr">
        <is>
          <t>売上×1%・本部販促に充当</t>
        </is>
      </c>
      <c r="D48" s="7" t="inlineStr">
        <is>
          <t>OK</t>
        </is>
      </c>
      <c r="E48" s="7" t="inlineStr">
        <is>
          <t>低</t>
        </is>
      </c>
    </row>
    <row r="49">
      <c r="A49" s="17" t="inlineStr">
        <is>
          <t>契約期間</t>
        </is>
      </c>
      <c r="B49" s="7" t="inlineStr">
        <is>
          <t>年数・自動更新</t>
        </is>
      </c>
      <c r="C49" s="7" t="inlineStr">
        <is>
          <t>5年・以後1年自動更新</t>
        </is>
      </c>
      <c r="D49" s="7" t="inlineStr">
        <is>
          <t>要確認</t>
        </is>
      </c>
      <c r="E49" s="7" t="inlineStr">
        <is>
          <t>中</t>
        </is>
      </c>
    </row>
    <row r="50">
      <c r="A50" s="17" t="inlineStr">
        <is>
          <t>中途解約</t>
        </is>
      </c>
      <c r="B50" s="7" t="inlineStr">
        <is>
          <t>通知期間・違約金</t>
        </is>
      </c>
      <c r="C50" s="7" t="inlineStr">
        <is>
          <t>6ヶ月前通知・残期間ロイヤ相当</t>
        </is>
      </c>
      <c r="D50" s="7" t="inlineStr">
        <is>
          <t>要確認</t>
        </is>
      </c>
      <c r="E50" s="7" t="inlineStr">
        <is>
          <t>中</t>
        </is>
      </c>
    </row>
    <row r="51">
      <c r="A51" s="17" t="inlineStr">
        <is>
          <t>解除条件</t>
        </is>
      </c>
      <c r="B51" s="7" t="inlineStr">
        <is>
          <t>QSC割れ・支払遅延</t>
        </is>
      </c>
      <c r="C51" s="7" t="inlineStr">
        <is>
          <t>QSC基準値割れで解除可</t>
        </is>
      </c>
      <c r="D51" s="7" t="inlineStr">
        <is>
          <t>OK</t>
        </is>
      </c>
      <c r="E51" s="7" t="inlineStr">
        <is>
          <t>中</t>
        </is>
      </c>
    </row>
    <row r="52">
      <c r="A52" s="17" t="inlineStr">
        <is>
          <t>商標使用</t>
        </is>
      </c>
      <c r="B52" s="7" t="inlineStr">
        <is>
          <t>使用範囲・契約後</t>
        </is>
      </c>
      <c r="C52" s="7" t="inlineStr">
        <is>
          <t>指定店舗のみ・契約終了後即停止</t>
        </is>
      </c>
      <c r="D52" s="7" t="inlineStr">
        <is>
          <t>OK</t>
        </is>
      </c>
      <c r="E52" s="7" t="inlineStr">
        <is>
          <t>低</t>
        </is>
      </c>
    </row>
    <row r="53">
      <c r="A53" s="17" t="inlineStr">
        <is>
          <t>秘密保持</t>
        </is>
      </c>
      <c r="B53" s="7" t="inlineStr">
        <is>
          <t>範囲・期間</t>
        </is>
      </c>
      <c r="C53" s="7" t="inlineStr">
        <is>
          <t>契約期間+5年</t>
        </is>
      </c>
      <c r="D53" s="7" t="inlineStr">
        <is>
          <t>OK</t>
        </is>
      </c>
      <c r="E53" s="7" t="inlineStr">
        <is>
          <t>低</t>
        </is>
      </c>
    </row>
    <row r="54">
      <c r="A54" s="17" t="inlineStr">
        <is>
          <t>競業避止</t>
        </is>
      </c>
      <c r="B54" s="7" t="inlineStr">
        <is>
          <t>地理・期間・業態</t>
        </is>
      </c>
      <c r="C54" s="7" t="inlineStr">
        <is>
          <t>半径2km・2年・居酒屋業態</t>
        </is>
      </c>
      <c r="D54" s="7" t="inlineStr">
        <is>
          <t>要確認</t>
        </is>
      </c>
      <c r="E54" s="7" t="inlineStr">
        <is>
          <t>高</t>
        </is>
      </c>
    </row>
    <row r="55">
      <c r="A55" s="17" t="inlineStr">
        <is>
          <t>QSC基準</t>
        </is>
      </c>
      <c r="B55" s="7" t="inlineStr">
        <is>
          <t>評価方法・頻度</t>
        </is>
      </c>
      <c r="C55" s="7" t="inlineStr">
        <is>
          <t>ファンくる80点+SV評価</t>
        </is>
      </c>
      <c r="D55" s="7" t="inlineStr">
        <is>
          <t>OK</t>
        </is>
      </c>
      <c r="E55" s="7" t="inlineStr">
        <is>
          <t>中</t>
        </is>
      </c>
    </row>
    <row r="56">
      <c r="A56" s="17" t="inlineStr">
        <is>
          <t>SV条項</t>
        </is>
      </c>
      <c r="B56" s="7" t="inlineStr">
        <is>
          <t>頻度・費用</t>
        </is>
      </c>
      <c r="C56" s="7" t="inlineStr">
        <is>
          <t>2ヶ月に1回・本部負担</t>
        </is>
      </c>
      <c r="D56" s="7" t="inlineStr">
        <is>
          <t>OK</t>
        </is>
      </c>
      <c r="E56" s="7" t="inlineStr">
        <is>
          <t>低</t>
        </is>
      </c>
    </row>
    <row r="57">
      <c r="A57" s="17" t="inlineStr">
        <is>
          <t>教育研修</t>
        </is>
      </c>
      <c r="B57" s="7" t="inlineStr">
        <is>
          <t>初期・継続</t>
        </is>
      </c>
      <c r="C57" s="7" t="inlineStr">
        <is>
          <t>開業前2週間・年2回継続</t>
        </is>
      </c>
      <c r="D57" s="7" t="inlineStr">
        <is>
          <t>OK</t>
        </is>
      </c>
      <c r="E57" s="7" t="inlineStr">
        <is>
          <t>低</t>
        </is>
      </c>
    </row>
    <row r="58">
      <c r="A58" s="17" t="inlineStr">
        <is>
          <t>仕入条件</t>
        </is>
      </c>
      <c r="B58" s="7" t="inlineStr">
        <is>
          <t>指定業者</t>
        </is>
      </c>
      <c r="C58" s="7" t="inlineStr">
        <is>
          <t>主要食材指定・一部自由</t>
        </is>
      </c>
      <c r="D58" s="7" t="inlineStr">
        <is>
          <t>要確認</t>
        </is>
      </c>
      <c r="E58" s="7" t="inlineStr">
        <is>
          <t>中</t>
        </is>
      </c>
    </row>
    <row r="59">
      <c r="A59" s="17" t="inlineStr">
        <is>
          <t>報告義務</t>
        </is>
      </c>
      <c r="B59" s="7" t="inlineStr">
        <is>
          <t>売上報告</t>
        </is>
      </c>
      <c r="C59" s="7" t="inlineStr">
        <is>
          <t>週次POS連携+月次</t>
        </is>
      </c>
      <c r="D59" s="7" t="inlineStr">
        <is>
          <t>OK</t>
        </is>
      </c>
      <c r="E59" s="7" t="inlineStr">
        <is>
          <t>低</t>
        </is>
      </c>
    </row>
    <row r="60">
      <c r="A60" s="17" t="inlineStr">
        <is>
          <t>違約金</t>
        </is>
      </c>
      <c r="B60" s="7" t="inlineStr">
        <is>
          <t>算定・上限</t>
        </is>
      </c>
      <c r="C60" s="7" t="inlineStr">
        <is>
          <t>残期間ロイヤの50%</t>
        </is>
      </c>
      <c r="D60" s="7" t="inlineStr">
        <is>
          <t>要確認</t>
        </is>
      </c>
      <c r="E60" s="7" t="inlineStr">
        <is>
          <t>中</t>
        </is>
      </c>
    </row>
    <row r="61">
      <c r="A61" s="17" t="inlineStr">
        <is>
          <t>個人情報</t>
        </is>
      </c>
      <c r="B61" s="7" t="inlineStr">
        <is>
          <t>取扱・漏えい</t>
        </is>
      </c>
      <c r="C61" s="7" t="inlineStr">
        <is>
          <t>業界標準準拠</t>
        </is>
      </c>
      <c r="D61" s="7" t="inlineStr">
        <is>
          <t>OK</t>
        </is>
      </c>
      <c r="E61" s="7" t="inlineStr">
        <is>
          <t>低</t>
        </is>
      </c>
    </row>
    <row r="62">
      <c r="A62" s="17" t="inlineStr">
        <is>
          <t>紛争解決管轄</t>
        </is>
      </c>
      <c r="B62" s="7" t="inlineStr">
        <is>
          <t>裁判管轄</t>
        </is>
      </c>
      <c r="C62" s="7" t="inlineStr">
        <is>
          <t>本部本社所在地</t>
        </is>
      </c>
      <c r="D62" s="7" t="inlineStr">
        <is>
          <t>OK</t>
        </is>
      </c>
      <c r="E62" s="7" t="inlineStr">
        <is>
          <t>低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3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0" customWidth="1" min="2" max="2"/>
    <col width="12" customWidth="1" min="3" max="3"/>
    <col width="38" customWidth="1" min="4" max="4"/>
    <col width="38" customWidth="1" min="5" max="5"/>
    <col width="38" customWidth="1" min="6" max="6"/>
  </cols>
  <sheetData>
    <row r="1">
      <c r="A1" s="20" t="inlineStr">
        <is>
          <t>Action Plan：50店舗の壁（スコア連動90日プラン）</t>
        </is>
      </c>
    </row>
    <row r="2">
      <c r="A2" s="21" t="inlineStr">
        <is>
          <t>診断の各軸スコアに連動して30日／60日／90日アクションを自動表示。『最優先軸』が最優先対応です。</t>
        </is>
      </c>
    </row>
    <row r="4">
      <c r="A4" s="12" t="inlineStr">
        <is>
          <t>軸</t>
        </is>
      </c>
      <c r="B4" s="12" t="inlineStr">
        <is>
          <t>スコア(10)</t>
        </is>
      </c>
      <c r="C4" s="12" t="inlineStr">
        <is>
          <t>100点換算</t>
        </is>
      </c>
      <c r="D4" s="12" t="inlineStr">
        <is>
          <t>30日アクション</t>
        </is>
      </c>
      <c r="E4" s="12" t="inlineStr">
        <is>
          <t>60日アクション</t>
        </is>
      </c>
      <c r="F4" s="12" t="inlineStr">
        <is>
          <t>90日アクション</t>
        </is>
      </c>
    </row>
    <row r="5" ht="48" customHeight="1">
      <c r="A5" s="17" t="inlineStr">
        <is>
          <t>A. 本部機能</t>
        </is>
      </c>
      <c r="B5" s="15">
        <f>IFERROR('診断（50店舗の壁）'!D4+'診断（50店舗の壁）'!D5,0)</f>
        <v/>
      </c>
      <c r="C5" s="15">
        <f>ROUND(B5/10*100,0)</f>
        <v/>
      </c>
      <c r="D5" s="7">
        <f>IF(C5&lt;=50,"エリアマネジャー／事業部長候補を3名選抜しOJT開始",IF(C5&lt;=70,"中期経営計画（3年ロードマップ）を策定","経営会議を戦略会議にシフトし、日常運営を中間層に委譲"))</f>
        <v/>
      </c>
      <c r="E5" s="7">
        <f>IF(C5&lt;=50,"中期経営計画（3年ロードマップ）を策定",IF(C5&lt;=70,"経営会議を戦略会議にシフトし、日常運営を中間層に委譲","標準クリア→維持"))</f>
        <v/>
      </c>
      <c r="F5" s="7">
        <f>IF(C5&lt;=50,"経営会議を戦略会議にシフトし、日常運営を中間層に委譲",IF(C5&lt;=70,"標準クリア→維持","レベルアップ：次フェーズ軸を先行着手"))</f>
        <v/>
      </c>
    </row>
    <row r="6" ht="48" customHeight="1">
      <c r="A6" s="17" t="inlineStr">
        <is>
          <t>B. 人材供給</t>
        </is>
      </c>
      <c r="B6" s="15">
        <f>IFERROR('診断（50店舗の壁）'!D6+'診断（50店舗の壁）'!D7,0)</f>
        <v/>
      </c>
      <c r="C6" s="15">
        <f>ROUND(B6/10*100,0)</f>
        <v/>
      </c>
      <c r="D6" s="7">
        <f>IF(C6&lt;=50,"SV／ブロック長育成プログラムを専任設計",IF(C6&lt;=70,"新卒／中途／アルバイト登用の採用チャネルミックスを再設計","人材開発部門を独立機能化し、育成KPIを導入"))</f>
        <v/>
      </c>
      <c r="E6" s="7">
        <f>IF(C6&lt;=50,"新卒／中途／アルバイト登用の採用チャネルミックスを再設計",IF(C6&lt;=70,"人材開発部門を独立機能化し、育成KPIを導入","標準クリア→維持"))</f>
        <v/>
      </c>
      <c r="F6" s="7">
        <f>IF(C6&lt;=50,"人材開発部門を独立機能化し、育成KPIを導入",IF(C6&lt;=70,"標準クリア→維持","レベルアップ：次フェーズ軸を先行着手"))</f>
        <v/>
      </c>
    </row>
    <row r="7" ht="48" customHeight="1">
      <c r="A7" s="17" t="inlineStr">
        <is>
          <t>C. SV体制</t>
        </is>
      </c>
      <c r="B7" s="15">
        <f>IFERROR('診断（50店舗の壁）'!D8+'診断（50店舗の壁）'!D9,0)</f>
        <v/>
      </c>
      <c r="C7" s="15">
        <f>ROUND(B7/10*100,0)</f>
        <v/>
      </c>
      <c r="D7" s="7">
        <f>IF(C7&lt;=50,"SV／エリア長のKPI連動評価制度を再設計",IF(C7&lt;=70,"本部監査（メシドック相当）を独立機能化","臨店品質の外部ベンチマーク導入（覆面調査／他社比較）"))</f>
        <v/>
      </c>
      <c r="E7" s="7">
        <f>IF(C7&lt;=50,"本部監査（メシドック相当）を独立機能化",IF(C7&lt;=70,"臨店品質の外部ベンチマーク導入（覆面調査／他社比較）","標準クリア→維持"))</f>
        <v/>
      </c>
      <c r="F7" s="7">
        <f>IF(C7&lt;=50,"臨店品質の外部ベンチマーク導入（覆面調査／他社比較）",IF(C7&lt;=70,"標準クリア→維持","レベルアップ：次フェーズ軸を先行着手"))</f>
        <v/>
      </c>
    </row>
    <row r="8" ht="48" customHeight="1">
      <c r="A8" s="17" t="inlineStr">
        <is>
          <t>D. 教育</t>
        </is>
      </c>
      <c r="B8" s="15">
        <f>IFERROR('診断（50店舗の壁）'!D10+'診断（50店舗の壁）'!D11,0)</f>
        <v/>
      </c>
      <c r="C8" s="15">
        <f>ROUND(B8/10*100,0)</f>
        <v/>
      </c>
      <c r="D8" s="7">
        <f>IF(C8&lt;=50,"評価制度テンプレ＋メシゴトパートナーズ無料相談を活用",IF(C8&lt;=70,"職能別ランク・キャリアパスを再設計","理念浸透研修を全社ローリング運用"))</f>
        <v/>
      </c>
      <c r="E8" s="7">
        <f>IF(C8&lt;=50,"職能別ランク・キャリアパスを再設計",IF(C8&lt;=70,"理念浸透研修を全社ローリング運用","標準クリア→維持"))</f>
        <v/>
      </c>
      <c r="F8" s="7">
        <f>IF(C8&lt;=50,"理念浸透研修を全社ローリング運用",IF(C8&lt;=70,"標準クリア→維持","レベルアップ：次フェーズ軸を先行着手"))</f>
        <v/>
      </c>
    </row>
    <row r="9" ht="48" customHeight="1">
      <c r="A9" s="17" t="inlineStr">
        <is>
          <t>E. 数値管理</t>
        </is>
      </c>
      <c r="B9" s="15">
        <f>IFERROR('診断（50店舗の壁）'!D12+'診断（50店舗の壁）'!D13,0)</f>
        <v/>
      </c>
      <c r="C9" s="15">
        <f>ROUND(B9/10*100,0)</f>
        <v/>
      </c>
      <c r="D9" s="7">
        <f>IF(C9&lt;=50,"BI／データ基盤の要件定義と導入検討",IF(C9&lt;=70,"出店・M&amp;A・DX投資のROI／IRR判断基準を策定","経営ダッシュボード（全社収益・商圏・競合）を本格運用"))</f>
        <v/>
      </c>
      <c r="E9" s="7">
        <f>IF(C9&lt;=50,"出店・M&amp;A・DX投資のROI／IRR判断基準を策定",IF(C9&lt;=70,"経営ダッシュボード（全社収益・商圏・競合）を本格運用","標準クリア→維持"))</f>
        <v/>
      </c>
      <c r="F9" s="7">
        <f>IF(C9&lt;=50,"経営ダッシュボード（全社収益・商圏・競合）を本格運用",IF(C9&lt;=70,"標準クリア→維持","レベルアップ：次フェーズ軸を先行着手"))</f>
        <v/>
      </c>
    </row>
    <row r="12">
      <c r="A12" s="31" t="inlineStr">
        <is>
          <t>※ 100点換算 50以下＝最優先、51〜70＝中期、71以上＝維持。『最優先軸』から30日アクションに着手してください。</t>
        </is>
      </c>
    </row>
    <row r="13">
      <c r="A13" s="8" t="inlineStr">
        <is>
          <t>※ 本シートは 02_15店舗 / 03_30店舗 / 04_50店舗 の各フェーズ版で独立しています。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2026-04-24T15:16:07Z</dcterms:created>
  <dcterms:modified xmlns:dcterms="http://purl.org/dc/terms/" xmlns:xsi="http://www.w3.org/2001/XMLSchema-instance" xsi:type="dcterms:W3CDTF">2026-04-24T15:16:07Z</dcterms:modified>
</cp:coreProperties>
</file>